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lity &amp; Safety\Medicines Management\Finance\DIBS 23_24\"/>
    </mc:Choice>
  </mc:AlternateContent>
  <xr:revisionPtr revIDLastSave="0" documentId="13_ncr:1_{5286C38F-884C-4820-86D0-A8E6C1BB870A}" xr6:coauthVersionLast="47" xr6:coauthVersionMax="47" xr10:uidLastSave="{00000000-0000-0000-0000-000000000000}"/>
  <bookViews>
    <workbookView xWindow="28680" yWindow="-120" windowWidth="29040" windowHeight="18240" xr2:uid="{F8576D8B-585F-4914-84C2-0F36CD7CC720}"/>
  </bookViews>
  <sheets>
    <sheet name="Sheet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5" i="1" l="1"/>
  <c r="AG55" i="1"/>
  <c r="V52" i="1"/>
  <c r="U52" i="1"/>
  <c r="T52" i="1"/>
  <c r="S52" i="1"/>
  <c r="S54" i="1" s="1"/>
  <c r="R52" i="1"/>
  <c r="Q52" i="1"/>
  <c r="P52" i="1"/>
  <c r="O52" i="1"/>
  <c r="O54" i="1" s="1"/>
  <c r="N52" i="1"/>
  <c r="M52" i="1"/>
  <c r="L52" i="1"/>
  <c r="K52" i="1"/>
  <c r="J52" i="1"/>
  <c r="I52" i="1"/>
  <c r="H52" i="1"/>
  <c r="G52" i="1"/>
  <c r="G54" i="1" s="1"/>
  <c r="F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V31" i="1"/>
  <c r="U31" i="1"/>
  <c r="T31" i="1"/>
  <c r="S31" i="1"/>
  <c r="R31" i="1"/>
  <c r="Q31" i="1"/>
  <c r="P31" i="1"/>
  <c r="P54" i="1" s="1"/>
  <c r="O31" i="1"/>
  <c r="N31" i="1"/>
  <c r="M31" i="1"/>
  <c r="L31" i="1"/>
  <c r="L54" i="1" s="1"/>
  <c r="K31" i="1"/>
  <c r="J31" i="1"/>
  <c r="I31" i="1"/>
  <c r="H31" i="1"/>
  <c r="H54" i="1" s="1"/>
  <c r="G31" i="1"/>
  <c r="F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V25" i="1"/>
  <c r="U25" i="1"/>
  <c r="T25" i="1"/>
  <c r="S25" i="1"/>
  <c r="R25" i="1"/>
  <c r="R54" i="1" s="1"/>
  <c r="Q25" i="1"/>
  <c r="P25" i="1"/>
  <c r="O25" i="1"/>
  <c r="N25" i="1"/>
  <c r="N54" i="1" s="1"/>
  <c r="M25" i="1"/>
  <c r="L25" i="1"/>
  <c r="K25" i="1"/>
  <c r="J25" i="1"/>
  <c r="J54" i="1" s="1"/>
  <c r="I25" i="1"/>
  <c r="H25" i="1"/>
  <c r="G25" i="1"/>
  <c r="F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M54" i="1"/>
  <c r="K54" i="1"/>
  <c r="T54" i="1"/>
  <c r="I54" i="1"/>
  <c r="F6" i="1"/>
  <c r="F54" i="1"/>
  <c r="Q54" i="1"/>
  <c r="U54" i="1"/>
  <c r="V54" i="1"/>
  <c r="C7" i="1" l="1"/>
  <c r="C8" i="1"/>
  <c r="C9" i="1"/>
  <c r="C10" i="1"/>
  <c r="C11" i="1"/>
  <c r="C12" i="1"/>
  <c r="C13" i="1"/>
  <c r="C14" i="1"/>
  <c r="C15" i="1"/>
  <c r="C16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33" i="1"/>
  <c r="C34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0" i="1"/>
  <c r="C51" i="1"/>
  <c r="C52" i="1"/>
  <c r="D51" i="1" l="1"/>
  <c r="D50" i="1"/>
  <c r="D49" i="1"/>
  <c r="D48" i="1"/>
  <c r="D47" i="1"/>
  <c r="D46" i="1"/>
  <c r="D45" i="1"/>
  <c r="D44" i="1"/>
  <c r="D43" i="1"/>
  <c r="D42" i="1"/>
  <c r="D39" i="1"/>
  <c r="D38" i="1"/>
  <c r="D37" i="1"/>
  <c r="D36" i="1"/>
  <c r="D35" i="1"/>
  <c r="D34" i="1"/>
  <c r="D33" i="1"/>
  <c r="D30" i="1"/>
  <c r="D29" i="1"/>
  <c r="D28" i="1"/>
  <c r="D27" i="1"/>
  <c r="D24" i="1"/>
  <c r="D23" i="1"/>
  <c r="D22" i="1"/>
  <c r="D21" i="1"/>
  <c r="D20" i="1"/>
  <c r="D19" i="1"/>
  <c r="D18" i="1"/>
  <c r="D15" i="1"/>
  <c r="D14" i="1"/>
  <c r="D13" i="1"/>
  <c r="D12" i="1"/>
  <c r="D11" i="1"/>
  <c r="D10" i="1"/>
  <c r="D9" i="1"/>
  <c r="D8" i="1"/>
  <c r="D7" i="1"/>
  <c r="D6" i="1"/>
  <c r="C6" i="1"/>
  <c r="D16" i="1" l="1"/>
  <c r="D52" i="1"/>
  <c r="D25" i="1"/>
  <c r="D40" i="1"/>
  <c r="D31" i="1"/>
  <c r="E6" i="1" l="1"/>
  <c r="E35" i="1"/>
  <c r="E30" i="1"/>
  <c r="E33" i="1"/>
  <c r="E36" i="1"/>
  <c r="E27" i="1"/>
  <c r="E28" i="1"/>
  <c r="E34" i="1"/>
  <c r="E29" i="1"/>
  <c r="E14" i="1"/>
  <c r="E49" i="1"/>
  <c r="E45" i="1"/>
  <c r="E22" i="1"/>
  <c r="E18" i="1"/>
  <c r="E9" i="1"/>
  <c r="E12" i="1"/>
  <c r="E37" i="1"/>
  <c r="E19" i="1"/>
  <c r="E15" i="1"/>
  <c r="E48" i="1"/>
  <c r="E44" i="1"/>
  <c r="E39" i="1"/>
  <c r="E21" i="1"/>
  <c r="E8" i="1"/>
  <c r="E13" i="1"/>
  <c r="E51" i="1"/>
  <c r="E47" i="1"/>
  <c r="E43" i="1"/>
  <c r="E38" i="1"/>
  <c r="E24" i="1"/>
  <c r="E20" i="1"/>
  <c r="E11" i="1"/>
  <c r="E7" i="1"/>
  <c r="E46" i="1"/>
  <c r="E23" i="1"/>
  <c r="E50" i="1"/>
  <c r="E42" i="1"/>
  <c r="E10" i="1"/>
  <c r="E16" i="1" l="1"/>
  <c r="E25" i="1"/>
  <c r="E52" i="1"/>
  <c r="E40" i="1"/>
  <c r="E31" i="1"/>
  <c r="X22" i="1" l="1"/>
  <c r="X18" i="1"/>
  <c r="X28" i="1"/>
  <c r="X27" i="1"/>
  <c r="X43" i="1"/>
  <c r="X45" i="1"/>
  <c r="X46" i="1"/>
  <c r="X47" i="1"/>
  <c r="X48" i="1"/>
  <c r="X49" i="1"/>
  <c r="X50" i="1"/>
  <c r="X42" i="1"/>
  <c r="X34" i="1"/>
  <c r="X51" i="1"/>
  <c r="X39" i="1"/>
  <c r="X38" i="1"/>
  <c r="X37" i="1"/>
  <c r="X36" i="1"/>
  <c r="X35" i="1"/>
  <c r="X33" i="1"/>
  <c r="X15" i="1"/>
  <c r="X14" i="1"/>
  <c r="X11" i="1"/>
  <c r="X8" i="1"/>
  <c r="X7" i="1"/>
  <c r="X6" i="1"/>
  <c r="Y16" i="1" l="1"/>
  <c r="Q5" i="1" l="1"/>
  <c r="P5" i="1"/>
  <c r="O5" i="1"/>
  <c r="N5" i="1"/>
  <c r="M5" i="1"/>
  <c r="L5" i="1"/>
  <c r="K5" i="1"/>
  <c r="J5" i="1"/>
  <c r="I5" i="1"/>
  <c r="H5" i="1"/>
  <c r="G5" i="1"/>
  <c r="F5" i="1"/>
  <c r="X30" i="1" l="1"/>
  <c r="X29" i="1"/>
  <c r="X24" i="1"/>
  <c r="X23" i="1"/>
  <c r="X21" i="1"/>
  <c r="X20" i="1"/>
  <c r="X19" i="1"/>
  <c r="X13" i="1"/>
  <c r="X12" i="1"/>
  <c r="X10" i="1"/>
  <c r="X9" i="1"/>
  <c r="D54" i="1" l="1"/>
  <c r="C54" i="1"/>
  <c r="E54" i="1" l="1"/>
  <c r="W14" i="1"/>
  <c r="Z14" i="1" s="1"/>
  <c r="W20" i="1" l="1"/>
  <c r="Z20" i="1" s="1"/>
  <c r="W29" i="1"/>
  <c r="Z29" i="1" s="1"/>
  <c r="W23" i="1"/>
  <c r="Z23" i="1" s="1"/>
  <c r="W19" i="1"/>
  <c r="Z19" i="1" s="1"/>
  <c r="W24" i="1"/>
  <c r="Z24" i="1" s="1"/>
  <c r="W21" i="1"/>
  <c r="Z21" i="1" s="1"/>
  <c r="W18" i="1" l="1"/>
  <c r="Z18" i="1" s="1"/>
  <c r="W30" i="1" l="1"/>
  <c r="Z30" i="1" s="1"/>
  <c r="W47" i="1"/>
  <c r="Z47" i="1" s="1"/>
  <c r="W49" i="1"/>
  <c r="Z49" i="1" s="1"/>
  <c r="W44" i="1"/>
  <c r="W13" i="1"/>
  <c r="Z13" i="1" s="1"/>
  <c r="W28" i="1"/>
  <c r="Z28" i="1" s="1"/>
  <c r="W48" i="1"/>
  <c r="Z48" i="1" s="1"/>
  <c r="W35" i="1"/>
  <c r="Z35" i="1" s="1"/>
  <c r="W50" i="1"/>
  <c r="Z50" i="1" s="1"/>
  <c r="W45" i="1"/>
  <c r="Z45" i="1" s="1"/>
  <c r="W51" i="1"/>
  <c r="Z51" i="1" s="1"/>
  <c r="W42" i="1" l="1"/>
  <c r="Z42" i="1" s="1"/>
  <c r="W27" i="1"/>
  <c r="W15" i="1"/>
  <c r="Z15" i="1" s="1"/>
  <c r="W10" i="1"/>
  <c r="Z10" i="1" s="1"/>
  <c r="W12" i="1"/>
  <c r="Z12" i="1" s="1"/>
  <c r="W22" i="1"/>
  <c r="W9" i="1"/>
  <c r="Z9" i="1" s="1"/>
  <c r="W8" i="1"/>
  <c r="Z8" i="1" s="1"/>
  <c r="W7" i="1"/>
  <c r="Z7" i="1" s="1"/>
  <c r="W11" i="1"/>
  <c r="Z11" i="1" s="1"/>
  <c r="W31" i="1" l="1"/>
  <c r="Z27" i="1"/>
  <c r="W25" i="1"/>
  <c r="Z22" i="1"/>
  <c r="W6" i="1"/>
  <c r="W16" i="1" l="1"/>
  <c r="Z6" i="1"/>
  <c r="W34" i="1"/>
  <c r="Z34" i="1" s="1"/>
  <c r="X16" i="1"/>
  <c r="X25" i="1"/>
  <c r="Y25" i="1"/>
  <c r="W38" i="1"/>
  <c r="Z38" i="1" s="1"/>
  <c r="W39" i="1"/>
  <c r="Z39" i="1" s="1"/>
  <c r="W36" i="1"/>
  <c r="Z36" i="1" s="1"/>
  <c r="Y31" i="1"/>
  <c r="X31" i="1"/>
  <c r="Z31" i="1" l="1"/>
  <c r="Z25" i="1"/>
  <c r="Z16" i="1"/>
  <c r="W37" i="1"/>
  <c r="Z37" i="1" s="1"/>
  <c r="W33" i="1"/>
  <c r="Z33" i="1" s="1"/>
  <c r="W46" i="1"/>
  <c r="Z46" i="1" s="1"/>
  <c r="X40" i="1" l="1"/>
  <c r="Y40" i="1"/>
  <c r="Y52" i="1"/>
  <c r="W40" i="1"/>
  <c r="W43" i="1"/>
  <c r="W52" i="1" l="1"/>
  <c r="W54" i="1" s="1"/>
  <c r="Z43" i="1"/>
  <c r="Z40" i="1"/>
  <c r="Y54" i="1"/>
  <c r="X44" i="1" l="1"/>
  <c r="Z44" i="1" l="1"/>
  <c r="X52" i="1"/>
  <c r="Z52" i="1" l="1"/>
  <c r="Z54" i="1" s="1"/>
  <c r="X54" i="1"/>
</calcChain>
</file>

<file path=xl/sharedStrings.xml><?xml version="1.0" encoding="utf-8"?>
<sst xmlns="http://schemas.openxmlformats.org/spreadsheetml/2006/main" count="158" uniqueCount="119">
  <si>
    <t xml:space="preserve">Month </t>
  </si>
  <si>
    <t>,</t>
  </si>
  <si>
    <t>Practice code</t>
  </si>
  <si>
    <t>Practice Name</t>
  </si>
  <si>
    <t>ASTRO PU (Cost)</t>
  </si>
  <si>
    <t>2023/24 Final Budgets</t>
  </si>
  <si>
    <t>YTD 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</si>
  <si>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</si>
  <si>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</si>
  <si>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</si>
  <si>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</si>
  <si>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</si>
  <si>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</si>
  <si>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</si>
  <si>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</si>
  <si>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</si>
  <si>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</si>
  <si>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</si>
  <si>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</si>
  <si>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</si>
  <si>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 xml:space="preserve">Variance </t>
  </si>
  <si>
    <t>Forecast</t>
  </si>
  <si>
    <t>Forecast Variance</t>
  </si>
  <si>
    <t>% Variance</t>
  </si>
  <si>
    <t>Part 1</t>
  </si>
  <si>
    <t>Part 2</t>
  </si>
  <si>
    <t>Part 3</t>
  </si>
  <si>
    <t>OTC 2022-23</t>
  </si>
  <si>
    <t>Vitamins &amp; Minerals 22-23</t>
  </si>
  <si>
    <t>OTC 2023-24</t>
  </si>
  <si>
    <t>Vitamins &amp; Minerals 23-24</t>
  </si>
  <si>
    <t xml:space="preserve">Total Primary Care Prescribing </t>
  </si>
  <si>
    <t xml:space="preserve">Zero </t>
  </si>
  <si>
    <t>Total Payment</t>
  </si>
  <si>
    <t>Full Year Effect</t>
  </si>
  <si>
    <t>YTD Comparison</t>
  </si>
  <si>
    <t xml:space="preserve"> NORTH </t>
  </si>
  <si>
    <t>C86001</t>
  </si>
  <si>
    <t>GREAT NORTH MEDICAL GROUP</t>
  </si>
  <si>
    <t>C86002</t>
  </si>
  <si>
    <t>THE RANSOME PRACTICE</t>
  </si>
  <si>
    <t>C86016</t>
  </si>
  <si>
    <t>THE LAKESIDE PRACTICE</t>
  </si>
  <si>
    <t>C86023</t>
  </si>
  <si>
    <t>DON VALLEY HEALTHCARE</t>
  </si>
  <si>
    <t>C86032</t>
  </si>
  <si>
    <t>SCAWSBY HEALTH CENTRE PRACTICE</t>
  </si>
  <si>
    <t>C86038</t>
  </si>
  <si>
    <t>PETERSGATE MEDICAL CENTRE</t>
  </si>
  <si>
    <t>C86605</t>
  </si>
  <si>
    <t>ASKERN MEDICAL PRACTICE</t>
  </si>
  <si>
    <t>C86616</t>
  </si>
  <si>
    <t>DENABY MEDICAL PRACTICE</t>
  </si>
  <si>
    <t>C86625</t>
  </si>
  <si>
    <t>CONISBROUGH MEDICAL PRACTICE</t>
  </si>
  <si>
    <t>C86626</t>
  </si>
  <si>
    <t>PARK VIEW SURGERY</t>
  </si>
  <si>
    <t>North PCN</t>
  </si>
  <si>
    <t>C86006</t>
  </si>
  <si>
    <t>REGENT SQUARE GROUP PRACTICE</t>
  </si>
  <si>
    <t>C86012</t>
  </si>
  <si>
    <t>THE OAKWOOD SURGERY</t>
  </si>
  <si>
    <t>C86019</t>
  </si>
  <si>
    <t>THE SCOTT PRACTICE</t>
  </si>
  <si>
    <t>C86020</t>
  </si>
  <si>
    <t>ST.JOHNS GROUP PRACTICE</t>
  </si>
  <si>
    <t>C86022</t>
  </si>
  <si>
    <t>C86025</t>
  </si>
  <si>
    <t>FRANCES STREET MEDICAL CENTRE</t>
  </si>
  <si>
    <t>Y05167</t>
  </si>
  <si>
    <t>THE FLYING SCOTSMAN HEALTH CENTRE</t>
  </si>
  <si>
    <t>Central PCN</t>
  </si>
  <si>
    <t>C86007</t>
  </si>
  <si>
    <t>THE BURNS PRACTICE</t>
  </si>
  <si>
    <t>C86011</t>
  </si>
  <si>
    <t>MOUNT GROUP PRACTICE</t>
  </si>
  <si>
    <t>C86017</t>
  </si>
  <si>
    <t>KINGTHORNE GROUP PRACTICE</t>
  </si>
  <si>
    <t>C86029</t>
  </si>
  <si>
    <t>ST VINCENT MEDICAL CENTRE</t>
  </si>
  <si>
    <t>4 DONCASTER PCN</t>
  </si>
  <si>
    <t>C86003</t>
  </si>
  <si>
    <t>HATFIELD HEALTH CENTRE</t>
  </si>
  <si>
    <t>C86018</t>
  </si>
  <si>
    <t>NORTHFIELD SURGERY</t>
  </si>
  <si>
    <t>C86021</t>
  </si>
  <si>
    <t>WHITE HOUSE FARM MEDICAL CENTRE</t>
  </si>
  <si>
    <t>C86037</t>
  </si>
  <si>
    <t>FIELD ROAD SURGERY</t>
  </si>
  <si>
    <t>C86609</t>
  </si>
  <si>
    <t>ASA MEDICAL GROUP</t>
  </si>
  <si>
    <t>C86611</t>
  </si>
  <si>
    <t>DUNSVILLE MEDICAL CENTRE</t>
  </si>
  <si>
    <t>C86614</t>
  </si>
  <si>
    <t>THORNE MOOR MEDICAL PRACTICE</t>
  </si>
  <si>
    <t>East PCN</t>
  </si>
  <si>
    <t>C86005</t>
  </si>
  <si>
    <t>MEXBOROUGH HEALTH CENTRE</t>
  </si>
  <si>
    <t>C86009</t>
  </si>
  <si>
    <t>THE MAYFLOWER MEDICAL PRACTICE</t>
  </si>
  <si>
    <t>C86013</t>
  </si>
  <si>
    <t>THE TICKHILL &amp; COLLIERY MEDICAL PRACTICE</t>
  </si>
  <si>
    <t>C86015</t>
  </si>
  <si>
    <t>THE ROSSINGTON PRACTICE</t>
  </si>
  <si>
    <t>C86024</t>
  </si>
  <si>
    <t>CONISBROUGH GROUP PRACTICE</t>
  </si>
  <si>
    <t>C86026</t>
  </si>
  <si>
    <t>EDLINGTON HEALTH CENTRE PRACTICE</t>
  </si>
  <si>
    <t>C86033</t>
  </si>
  <si>
    <t>THE NAYAR PRACTICE</t>
  </si>
  <si>
    <t>C86034</t>
  </si>
  <si>
    <t>THE NEW SURGERY</t>
  </si>
  <si>
    <t>C86606</t>
  </si>
  <si>
    <t>BARNBURGH SURGERY</t>
  </si>
  <si>
    <t>C86621</t>
  </si>
  <si>
    <t>WEST END CLINIC</t>
  </si>
  <si>
    <t>South PCN</t>
  </si>
  <si>
    <t xml:space="preserve">OTC Variance </t>
  </si>
  <si>
    <t>Vitamins &amp; Minerals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</si>
</sst>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54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BF2F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64" fontId="1" fillId="0" borderId="0" xfId="1" applyNumberFormat="1"/>
    <xf numFmtId="164" fontId="3" fillId="0" borderId="1" xfId="1" applyNumberFormat="1" applyFont="1" applyBorder="1" applyAlignment="1"/>
    <xf numFmtId="164" fontId="3" fillId="2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6" fontId="4" fillId="0" borderId="0" xfId="1" applyNumberFormat="1" applyFont="1" applyFill="1" applyAlignment="1">
      <alignment horizontal="center"/>
    </xf>
    <xf numFmtId="6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164" fontId="1" fillId="0" borderId="0" xfId="1" applyNumberFormat="1" applyAlignment="1">
      <alignment horizontal="left"/>
    </xf>
    <xf numFmtId="164" fontId="1" fillId="0" borderId="0" xfId="1" applyNumberFormat="1" applyAlignment="1"/>
    <xf numFmtId="164" fontId="1" fillId="0" borderId="0" xfId="1" applyNumberFormat="1" applyAlignment="1">
      <alignment horizontal="center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vertical="center" wrapText="1"/>
    </xf>
    <xf numFmtId="6" fontId="5" fillId="4" borderId="2" xfId="1" applyNumberFormat="1" applyFont="1" applyFill="1" applyBorder="1" applyAlignment="1">
      <alignment horizontal="center" vertical="center" wrapText="1"/>
    </xf>
    <xf numFmtId="6" fontId="5" fillId="4" borderId="3" xfId="1" applyNumberFormat="1" applyFont="1" applyFill="1" applyBorder="1" applyAlignment="1">
      <alignment horizontal="center" vertical="center" wrapText="1"/>
    </xf>
    <xf numFmtId="6" fontId="5" fillId="4" borderId="1" xfId="1" applyNumberFormat="1" applyFont="1" applyFill="1" applyBorder="1" applyAlignment="1">
      <alignment horizontal="center" vertical="center" wrapText="1"/>
    </xf>
    <xf numFmtId="9" fontId="5" fillId="4" borderId="4" xfId="2" applyFont="1" applyFill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6" fillId="0" borderId="5" xfId="1" applyNumberFormat="1" applyFont="1" applyFill="1" applyBorder="1" applyAlignment="1"/>
    <xf numFmtId="0" fontId="0" fillId="0" borderId="6" xfId="0" applyBorder="1"/>
    <xf numFmtId="0" fontId="0" fillId="6" borderId="6" xfId="0" applyFill="1" applyBorder="1" applyAlignment="1">
      <alignment horizontal="center"/>
    </xf>
    <xf numFmtId="6" fontId="2" fillId="5" borderId="7" xfId="1" applyNumberFormat="1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7" borderId="7" xfId="1" applyNumberFormat="1" applyFont="1" applyFill="1" applyBorder="1" applyAlignment="1">
      <alignment horizontal="center"/>
    </xf>
    <xf numFmtId="6" fontId="2" fillId="7" borderId="7" xfId="1" applyNumberFormat="1" applyFont="1" applyFill="1" applyBorder="1" applyAlignment="1">
      <alignment horizontal="center"/>
    </xf>
    <xf numFmtId="6" fontId="2" fillId="8" borderId="5" xfId="1" applyNumberFormat="1" applyFont="1" applyFill="1" applyBorder="1" applyAlignment="1">
      <alignment horizontal="center"/>
    </xf>
    <xf numFmtId="6" fontId="2" fillId="8" borderId="7" xfId="1" applyNumberFormat="1" applyFont="1" applyFill="1" applyBorder="1" applyAlignment="1">
      <alignment horizontal="center"/>
    </xf>
    <xf numFmtId="9" fontId="2" fillId="8" borderId="6" xfId="2" applyFont="1" applyFill="1" applyBorder="1" applyAlignment="1">
      <alignment horizontal="center"/>
    </xf>
    <xf numFmtId="6" fontId="2" fillId="6" borderId="5" xfId="1" applyNumberFormat="1" applyFont="1" applyFill="1" applyBorder="1" applyAlignment="1">
      <alignment horizontal="center"/>
    </xf>
    <xf numFmtId="6" fontId="2" fillId="6" borderId="7" xfId="1" applyNumberFormat="1" applyFont="1" applyFill="1" applyBorder="1" applyAlignment="1">
      <alignment horizontal="center"/>
    </xf>
    <xf numFmtId="9" fontId="2" fillId="6" borderId="7" xfId="2" applyFont="1" applyFill="1" applyBorder="1" applyAlignment="1">
      <alignment horizontal="center"/>
    </xf>
    <xf numFmtId="9" fontId="2" fillId="9" borderId="7" xfId="2" applyFont="1" applyFill="1" applyBorder="1" applyAlignment="1">
      <alignment horizontal="center"/>
    </xf>
    <xf numFmtId="164" fontId="1" fillId="0" borderId="9" xfId="1" applyNumberFormat="1" applyBorder="1" applyAlignment="1">
      <alignment horizontal="left"/>
    </xf>
    <xf numFmtId="0" fontId="2" fillId="0" borderId="10" xfId="0" applyFont="1" applyBorder="1"/>
    <xf numFmtId="3" fontId="2" fillId="6" borderId="10" xfId="0" applyNumberFormat="1" applyFont="1" applyFill="1" applyBorder="1" applyAlignment="1">
      <alignment horizontal="center"/>
    </xf>
    <xf numFmtId="6" fontId="2" fillId="5" borderId="11" xfId="1" applyNumberFormat="1" applyFont="1" applyFill="1" applyBorder="1" applyAlignment="1">
      <alignment horizontal="center"/>
    </xf>
    <xf numFmtId="6" fontId="2" fillId="0" borderId="0" xfId="1" applyNumberFormat="1" applyFont="1" applyFill="1" applyBorder="1" applyAlignment="1">
      <alignment horizontal="center"/>
    </xf>
    <xf numFmtId="6" fontId="2" fillId="7" borderId="11" xfId="1" applyNumberFormat="1" applyFont="1" applyFill="1" applyBorder="1" applyAlignment="1">
      <alignment horizontal="center"/>
    </xf>
    <xf numFmtId="6" fontId="2" fillId="8" borderId="9" xfId="1" applyNumberFormat="1" applyFont="1" applyFill="1" applyBorder="1" applyAlignment="1">
      <alignment horizontal="center"/>
    </xf>
    <xf numFmtId="6" fontId="2" fillId="8" borderId="11" xfId="1" applyNumberFormat="1" applyFont="1" applyFill="1" applyBorder="1" applyAlignment="1">
      <alignment horizontal="center"/>
    </xf>
    <xf numFmtId="9" fontId="2" fillId="8" borderId="10" xfId="2" applyFont="1" applyFill="1" applyBorder="1" applyAlignment="1">
      <alignment horizontal="center"/>
    </xf>
    <xf numFmtId="6" fontId="2" fillId="6" borderId="9" xfId="1" applyNumberFormat="1" applyFont="1" applyFill="1" applyBorder="1" applyAlignment="1">
      <alignment horizontal="center"/>
    </xf>
    <xf numFmtId="6" fontId="2" fillId="6" borderId="11" xfId="1" applyNumberFormat="1" applyFont="1" applyFill="1" applyBorder="1" applyAlignment="1">
      <alignment horizontal="center"/>
    </xf>
    <xf numFmtId="6" fontId="2" fillId="9" borderId="11" xfId="1" applyNumberFormat="1" applyFont="1" applyFill="1" applyBorder="1" applyAlignment="1">
      <alignment horizontal="center"/>
    </xf>
    <xf numFmtId="9" fontId="7" fillId="8" borderId="10" xfId="2" applyFont="1" applyFill="1" applyBorder="1" applyAlignment="1">
      <alignment horizontal="center"/>
    </xf>
    <xf numFmtId="164" fontId="1" fillId="0" borderId="0" xfId="1" applyNumberFormat="1" applyBorder="1"/>
    <xf numFmtId="164" fontId="2" fillId="0" borderId="0" xfId="1" applyNumberFormat="1" applyFont="1"/>
    <xf numFmtId="164" fontId="5" fillId="0" borderId="9" xfId="1" applyNumberFormat="1" applyFont="1" applyBorder="1" applyAlignment="1">
      <alignment horizontal="left"/>
    </xf>
    <xf numFmtId="0" fontId="5" fillId="0" borderId="10" xfId="0" applyFont="1" applyBorder="1"/>
    <xf numFmtId="3" fontId="5" fillId="6" borderId="10" xfId="0" applyNumberFormat="1" applyFont="1" applyFill="1" applyBorder="1" applyAlignment="1">
      <alignment horizontal="center"/>
    </xf>
    <xf numFmtId="6" fontId="5" fillId="5" borderId="11" xfId="1" applyNumberFormat="1" applyFont="1" applyFill="1" applyBorder="1" applyAlignment="1">
      <alignment horizontal="center"/>
    </xf>
    <xf numFmtId="6" fontId="5" fillId="0" borderId="0" xfId="1" applyNumberFormat="1" applyFont="1" applyFill="1" applyBorder="1" applyAlignment="1">
      <alignment horizontal="center"/>
    </xf>
    <xf numFmtId="6" fontId="5" fillId="7" borderId="11" xfId="1" applyNumberFormat="1" applyFont="1" applyFill="1" applyBorder="1" applyAlignment="1">
      <alignment horizontal="center"/>
    </xf>
    <xf numFmtId="6" fontId="5" fillId="8" borderId="9" xfId="1" applyNumberFormat="1" applyFont="1" applyFill="1" applyBorder="1" applyAlignment="1">
      <alignment horizontal="center"/>
    </xf>
    <xf numFmtId="6" fontId="5" fillId="8" borderId="11" xfId="1" applyNumberFormat="1" applyFont="1" applyFill="1" applyBorder="1" applyAlignment="1">
      <alignment horizontal="center"/>
    </xf>
    <xf numFmtId="9" fontId="5" fillId="8" borderId="10" xfId="2" applyFont="1" applyFill="1" applyBorder="1" applyAlignment="1">
      <alignment horizontal="center"/>
    </xf>
    <xf numFmtId="6" fontId="5" fillId="6" borderId="9" xfId="1" applyNumberFormat="1" applyFont="1" applyFill="1" applyBorder="1" applyAlignment="1">
      <alignment horizontal="center"/>
    </xf>
    <xf numFmtId="6" fontId="5" fillId="6" borderId="11" xfId="1" applyNumberFormat="1" applyFont="1" applyFill="1" applyBorder="1" applyAlignment="1">
      <alignment horizontal="center"/>
    </xf>
    <xf numFmtId="6" fontId="5" fillId="9" borderId="11" xfId="1" applyNumberFormat="1" applyFont="1" applyFill="1" applyBorder="1" applyAlignment="1">
      <alignment horizontal="center"/>
    </xf>
    <xf numFmtId="164" fontId="5" fillId="0" borderId="0" xfId="1" applyNumberFormat="1" applyFont="1"/>
    <xf numFmtId="164" fontId="6" fillId="0" borderId="9" xfId="1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9" fontId="2" fillId="6" borderId="10" xfId="2" applyFont="1" applyFill="1" applyBorder="1" applyAlignment="1">
      <alignment horizontal="center"/>
    </xf>
    <xf numFmtId="9" fontId="2" fillId="5" borderId="10" xfId="2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9" fontId="2" fillId="7" borderId="11" xfId="2" applyFont="1" applyFill="1" applyBorder="1" applyAlignment="1">
      <alignment horizontal="center"/>
    </xf>
    <xf numFmtId="9" fontId="2" fillId="8" borderId="9" xfId="2" applyFont="1" applyFill="1" applyBorder="1" applyAlignment="1">
      <alignment horizontal="center"/>
    </xf>
    <xf numFmtId="9" fontId="2" fillId="8" borderId="11" xfId="2" applyFont="1" applyFill="1" applyBorder="1" applyAlignment="1">
      <alignment horizontal="center"/>
    </xf>
    <xf numFmtId="9" fontId="2" fillId="6" borderId="9" xfId="2" applyFont="1" applyFill="1" applyBorder="1" applyAlignment="1">
      <alignment horizontal="center"/>
    </xf>
    <xf numFmtId="9" fontId="2" fillId="6" borderId="11" xfId="2" applyFont="1" applyFill="1" applyBorder="1" applyAlignment="1">
      <alignment horizontal="center"/>
    </xf>
    <xf numFmtId="9" fontId="2" fillId="9" borderId="11" xfId="2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left"/>
    </xf>
    <xf numFmtId="165" fontId="2" fillId="7" borderId="11" xfId="1" applyNumberFormat="1" applyFont="1" applyFill="1" applyBorder="1" applyAlignment="1">
      <alignment horizontal="center"/>
    </xf>
    <xf numFmtId="164" fontId="5" fillId="0" borderId="12" xfId="1" applyNumberFormat="1" applyFont="1" applyBorder="1" applyAlignment="1">
      <alignment horizontal="left"/>
    </xf>
    <xf numFmtId="0" fontId="5" fillId="0" borderId="13" xfId="0" applyFont="1" applyBorder="1"/>
    <xf numFmtId="3" fontId="5" fillId="6" borderId="13" xfId="0" applyNumberFormat="1" applyFont="1" applyFill="1" applyBorder="1" applyAlignment="1">
      <alignment horizontal="center"/>
    </xf>
    <xf numFmtId="6" fontId="5" fillId="5" borderId="14" xfId="1" applyNumberFormat="1" applyFont="1" applyFill="1" applyBorder="1" applyAlignment="1">
      <alignment horizontal="center"/>
    </xf>
    <xf numFmtId="6" fontId="5" fillId="0" borderId="15" xfId="1" applyNumberFormat="1" applyFont="1" applyFill="1" applyBorder="1" applyAlignment="1">
      <alignment horizontal="center"/>
    </xf>
    <xf numFmtId="6" fontId="5" fillId="7" borderId="14" xfId="1" applyNumberFormat="1" applyFont="1" applyFill="1" applyBorder="1" applyAlignment="1">
      <alignment horizontal="center"/>
    </xf>
    <xf numFmtId="6" fontId="5" fillId="8" borderId="12" xfId="1" applyNumberFormat="1" applyFont="1" applyFill="1" applyBorder="1" applyAlignment="1">
      <alignment horizontal="center"/>
    </xf>
    <xf numFmtId="6" fontId="5" fillId="8" borderId="14" xfId="1" applyNumberFormat="1" applyFont="1" applyFill="1" applyBorder="1" applyAlignment="1">
      <alignment horizontal="center"/>
    </xf>
    <xf numFmtId="9" fontId="5" fillId="8" borderId="13" xfId="2" applyFont="1" applyFill="1" applyBorder="1" applyAlignment="1">
      <alignment horizontal="center"/>
    </xf>
    <xf numFmtId="6" fontId="5" fillId="6" borderId="12" xfId="1" applyNumberFormat="1" applyFont="1" applyFill="1" applyBorder="1" applyAlignment="1">
      <alignment horizontal="center"/>
    </xf>
    <xf numFmtId="6" fontId="5" fillId="6" borderId="14" xfId="1" applyNumberFormat="1" applyFont="1" applyFill="1" applyBorder="1" applyAlignment="1">
      <alignment horizontal="center"/>
    </xf>
    <xf numFmtId="6" fontId="5" fillId="9" borderId="14" xfId="1" applyNumberFormat="1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6" fontId="0" fillId="0" borderId="0" xfId="0" applyNumberFormat="1"/>
    <xf numFmtId="164" fontId="5" fillId="0" borderId="0" xfId="1" applyNumberFormat="1" applyFont="1" applyBorder="1"/>
    <xf numFmtId="9" fontId="5" fillId="0" borderId="0" xfId="2" applyFont="1" applyBorder="1"/>
    <xf numFmtId="164" fontId="2" fillId="0" borderId="1" xfId="1" applyNumberFormat="1" applyFont="1" applyBorder="1"/>
    <xf numFmtId="0" fontId="5" fillId="0" borderId="3" xfId="0" applyFont="1" applyBorder="1"/>
    <xf numFmtId="164" fontId="5" fillId="6" borderId="2" xfId="1" applyNumberFormat="1" applyFont="1" applyFill="1" applyBorder="1" applyAlignment="1">
      <alignment horizontal="center"/>
    </xf>
    <xf numFmtId="6" fontId="5" fillId="5" borderId="2" xfId="1" applyNumberFormat="1" applyFont="1" applyFill="1" applyBorder="1" applyAlignment="1">
      <alignment horizontal="center"/>
    </xf>
    <xf numFmtId="6" fontId="5" fillId="0" borderId="3" xfId="1" applyNumberFormat="1" applyFont="1" applyFill="1" applyBorder="1" applyAlignment="1">
      <alignment horizontal="center"/>
    </xf>
    <xf numFmtId="6" fontId="5" fillId="7" borderId="2" xfId="1" applyNumberFormat="1" applyFont="1" applyFill="1" applyBorder="1" applyAlignment="1">
      <alignment horizontal="center"/>
    </xf>
    <xf numFmtId="6" fontId="5" fillId="8" borderId="1" xfId="1" applyNumberFormat="1" applyFont="1" applyFill="1" applyBorder="1" applyAlignment="1">
      <alignment horizontal="center"/>
    </xf>
    <xf numFmtId="6" fontId="5" fillId="8" borderId="2" xfId="1" applyNumberFormat="1" applyFont="1" applyFill="1" applyBorder="1" applyAlignment="1">
      <alignment horizontal="center"/>
    </xf>
    <xf numFmtId="9" fontId="5" fillId="8" borderId="4" xfId="2" applyFont="1" applyFill="1" applyBorder="1" applyAlignment="1">
      <alignment horizontal="center"/>
    </xf>
    <xf numFmtId="6" fontId="5" fillId="6" borderId="1" xfId="1" applyNumberFormat="1" applyFont="1" applyFill="1" applyBorder="1" applyAlignment="1">
      <alignment horizontal="center"/>
    </xf>
    <xf numFmtId="6" fontId="2" fillId="0" borderId="0" xfId="3" applyNumberFormat="1" applyAlignment="1">
      <alignment horizontal="center"/>
    </xf>
    <xf numFmtId="0" fontId="2" fillId="0" borderId="0" xfId="3"/>
    <xf numFmtId="0" fontId="2" fillId="0" borderId="0" xfId="3" applyAlignment="1">
      <alignment horizontal="center"/>
    </xf>
    <xf numFmtId="9" fontId="0" fillId="0" borderId="0" xfId="4" applyFont="1" applyAlignment="1">
      <alignment horizontal="center"/>
    </xf>
    <xf numFmtId="6" fontId="5" fillId="9" borderId="2" xfId="1" applyNumberFormat="1" applyFont="1" applyFill="1" applyBorder="1" applyAlignment="1">
      <alignment horizontal="center"/>
    </xf>
    <xf numFmtId="9" fontId="2" fillId="10" borderId="7" xfId="2" applyFont="1" applyFill="1" applyBorder="1" applyAlignment="1">
      <alignment horizontal="center"/>
    </xf>
    <xf numFmtId="6" fontId="2" fillId="10" borderId="11" xfId="1" applyNumberFormat="1" applyFont="1" applyFill="1" applyBorder="1" applyAlignment="1">
      <alignment horizontal="center"/>
    </xf>
    <xf numFmtId="6" fontId="5" fillId="10" borderId="11" xfId="1" applyNumberFormat="1" applyFont="1" applyFill="1" applyBorder="1" applyAlignment="1">
      <alignment horizontal="center"/>
    </xf>
    <xf numFmtId="9" fontId="2" fillId="10" borderId="11" xfId="2" applyFont="1" applyFill="1" applyBorder="1" applyAlignment="1">
      <alignment horizontal="center"/>
    </xf>
    <xf numFmtId="6" fontId="5" fillId="10" borderId="14" xfId="1" applyNumberFormat="1" applyFont="1" applyFill="1" applyBorder="1" applyAlignment="1">
      <alignment horizontal="center"/>
    </xf>
    <xf numFmtId="6" fontId="5" fillId="10" borderId="2" xfId="1" applyNumberFormat="1" applyFont="1" applyFill="1" applyBorder="1" applyAlignment="1">
      <alignment horizontal="center"/>
    </xf>
    <xf numFmtId="164" fontId="1" fillId="10" borderId="1" xfId="1" applyNumberForma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164" fontId="1" fillId="9" borderId="1" xfId="1" applyNumberForma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9" fontId="0" fillId="0" borderId="0" xfId="2" applyFont="1"/>
  </cellXfs>
  <cellStyles count="5">
    <cellStyle name="Comma" xfId="1" builtinId="3"/>
    <cellStyle name="Normal" xfId="0" builtinId="0"/>
    <cellStyle name="Normal 65" xfId="3" xr:uid="{049A5F27-B4B0-4AAD-A558-A22894EC4F20}"/>
    <cellStyle name="Percent" xfId="2" builtinId="5"/>
    <cellStyle name="Percent 10" xfId="4" xr:uid="{789E27B7-873A-4437-BA43-89E2E312A594}"/>
  </cellStyles>
  <dxfs count="0"/>
  <tableStyles count="0" defaultTableStyle="TableStyleMedium2" defaultPivotStyle="PivotStyleLight16"/>
  <colors>
    <mruColors>
      <color rgb="FFBBF2FD"/>
      <color rgb="FFFF5757"/>
      <color rgb="FFB67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%20&amp;%20Contracting\Financial%20Strategy%20&amp;%20Governance\Primary%20Care\Prescribing\2023-24\STATEMENTS\3.%20June\2324%20Prescribing%20Creditor%20Calc%20June.xlsx" TargetMode="External"/><Relationship Id="rId1" Type="http://schemas.openxmlformats.org/officeDocument/2006/relationships/externalLinkPath" Target="/Finance%20&amp;%20Contracting/Financial%20Strategy%20&amp;%20Governance/Primary%20Care/Prescribing/2023-24/STATEMENTS/3.%20June/2324%20Prescribing%20Creditor%20Calc%20Jun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%20&amp;%20Contracting\Financial%20Strategy%20&amp;%20Governance\Primary%20Care\Prescribing\2023-24\STATEMENTS\4.%20July\2324%20Prescribing%20Creditor%20Calc%20July.xlsx" TargetMode="External"/><Relationship Id="rId1" Type="http://schemas.openxmlformats.org/officeDocument/2006/relationships/externalLinkPath" Target="/Finance%20&amp;%20Contracting/Financial%20Strategy%20&amp;%20Governance/Primary%20Care/Prescribing/2023-24/STATEMENTS/4.%20July/2324%20Prescribing%20Creditor%20Calc%20July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%20&amp;%20Contracting\Financial%20Strategy%20&amp;%20Governance\Primary%20Care\Prescribing\2023-24\STATEMENTS\5.%20August\2324%20Prescribing%20Creditor%20Calc%20Aug.xlsx" TargetMode="External"/><Relationship Id="rId1" Type="http://schemas.openxmlformats.org/officeDocument/2006/relationships/externalLinkPath" Target="/Finance%20&amp;%20Contracting/Financial%20Strategy%20&amp;%20Governance/Primary%20Care/Prescribing/2023-24/STATEMENTS/5.%20August/2324%20Prescribing%20Creditor%20Calc%20Au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neWorkBookProperties"/>
      <sheetName val="DIBS"/>
      <sheetName val="Forecast"/>
      <sheetName val="Full Year"/>
      <sheetName val="Sheet1"/>
      <sheetName val="Profile"/>
      <sheetName val="Ledger Reconciliation"/>
      <sheetName val="FCMS"/>
      <sheetName val="PIVOT"/>
      <sheetName val="Old Profile"/>
      <sheetName val="A1. Subledger Transactions 30.3"/>
      <sheetName val="Recharges"/>
      <sheetName val="Year on Year Comparison "/>
      <sheetName val="Cum Full Year"/>
      <sheetName val="PPA April"/>
      <sheetName val="PPA May"/>
      <sheetName val="PPA June "/>
      <sheetName val="PPA July"/>
      <sheetName val="PPA Aug"/>
      <sheetName val="PPA Sept"/>
      <sheetName val="PPA Oct"/>
      <sheetName val="PPA Nov"/>
      <sheetName val="PPA Dec"/>
      <sheetName val="PPA Jan"/>
      <sheetName val="PPA Feb"/>
      <sheetName val="PPA Mar"/>
    </sheetNames>
    <sheetDataSet>
      <sheetData sheetId="0"/>
      <sheetData sheetId="1"/>
      <sheetData sheetId="2"/>
      <sheetData sheetId="3"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</row>
        <row r="7">
          <cell r="D7">
            <v>28835</v>
          </cell>
        </row>
        <row r="8">
          <cell r="D8">
            <v>33288</v>
          </cell>
        </row>
        <row r="9">
          <cell r="D9">
            <v>47732.9</v>
          </cell>
        </row>
        <row r="10">
          <cell r="D10">
            <v>22726.1</v>
          </cell>
        </row>
        <row r="11">
          <cell r="D11">
            <v>34039.1</v>
          </cell>
        </row>
        <row r="12">
          <cell r="D12">
            <v>28080.9</v>
          </cell>
        </row>
        <row r="13">
          <cell r="D13">
            <v>12165.7</v>
          </cell>
        </row>
        <row r="14">
          <cell r="D14">
            <v>5541.3</v>
          </cell>
        </row>
        <row r="15">
          <cell r="D15">
            <v>9681.7000000000007</v>
          </cell>
        </row>
        <row r="16">
          <cell r="D16">
            <v>283702</v>
          </cell>
        </row>
        <row r="18">
          <cell r="D18">
            <v>37558.300000000003</v>
          </cell>
        </row>
        <row r="19">
          <cell r="D19">
            <v>23502.400000000001</v>
          </cell>
        </row>
        <row r="20">
          <cell r="D20">
            <v>55349.599999999999</v>
          </cell>
        </row>
        <row r="21">
          <cell r="D21">
            <v>32593.5</v>
          </cell>
        </row>
        <row r="22">
          <cell r="D22">
            <v>0</v>
          </cell>
        </row>
        <row r="23">
          <cell r="D23">
            <v>24429</v>
          </cell>
        </row>
        <row r="24">
          <cell r="D24">
            <v>27552.400000000001</v>
          </cell>
        </row>
        <row r="25">
          <cell r="D25">
            <v>200985.19999999998</v>
          </cell>
        </row>
        <row r="27">
          <cell r="D27">
            <v>60787.5</v>
          </cell>
        </row>
        <row r="28">
          <cell r="D28">
            <v>50403.199999999997</v>
          </cell>
        </row>
        <row r="29">
          <cell r="D29">
            <v>46953.8</v>
          </cell>
        </row>
        <row r="30">
          <cell r="D30">
            <v>54275</v>
          </cell>
        </row>
        <row r="31">
          <cell r="D31">
            <v>212419.5</v>
          </cell>
        </row>
        <row r="33">
          <cell r="D33">
            <v>38319.599999999999</v>
          </cell>
        </row>
        <row r="34">
          <cell r="D34">
            <v>38381.4</v>
          </cell>
        </row>
        <row r="35">
          <cell r="D35">
            <v>25441.4</v>
          </cell>
        </row>
        <row r="36">
          <cell r="D36">
            <v>37105.199999999997</v>
          </cell>
        </row>
        <row r="37">
          <cell r="D37">
            <v>72240.7</v>
          </cell>
        </row>
        <row r="38">
          <cell r="D38">
            <v>24649.3</v>
          </cell>
        </row>
        <row r="39">
          <cell r="D39">
            <v>35796.5</v>
          </cell>
        </row>
        <row r="40">
          <cell r="D40">
            <v>271934.09999999998</v>
          </cell>
        </row>
        <row r="42">
          <cell r="D42">
            <v>20058.5</v>
          </cell>
        </row>
        <row r="43">
          <cell r="D43">
            <v>31819.5</v>
          </cell>
        </row>
        <row r="44">
          <cell r="D44">
            <v>40707.800000000003</v>
          </cell>
        </row>
        <row r="45">
          <cell r="D45">
            <v>31222.6</v>
          </cell>
        </row>
        <row r="46">
          <cell r="D46">
            <v>44507</v>
          </cell>
        </row>
        <row r="47">
          <cell r="D47">
            <v>17014.2</v>
          </cell>
        </row>
        <row r="48">
          <cell r="D48">
            <v>17732.599999999999</v>
          </cell>
        </row>
        <row r="49">
          <cell r="D49">
            <v>27335.8</v>
          </cell>
        </row>
        <row r="50">
          <cell r="D50">
            <v>10029.799999999999</v>
          </cell>
        </row>
        <row r="51">
          <cell r="D51">
            <v>15587.5</v>
          </cell>
        </row>
        <row r="52">
          <cell r="D52">
            <v>256015.3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neWorkBookProperties"/>
      <sheetName val="DIBS"/>
      <sheetName val="Forecast"/>
      <sheetName val="Full Year"/>
      <sheetName val="Sheet1"/>
      <sheetName val="Profile"/>
      <sheetName val="Ledger Reconciliation"/>
      <sheetName val="FCMS"/>
      <sheetName val="PIVOT"/>
      <sheetName val="Old Profile"/>
      <sheetName val="A1. Subledger Transactions 30.3"/>
      <sheetName val="Recharges"/>
      <sheetName val="Year on Year Comparison "/>
      <sheetName val="Cum Full Year"/>
      <sheetName val="PPA April"/>
      <sheetName val="PPA May"/>
      <sheetName val="PPA June "/>
      <sheetName val="PPA July"/>
      <sheetName val="PPA Aug"/>
      <sheetName val="PPA Sept"/>
      <sheetName val="PPA Oct"/>
      <sheetName val="PPA Nov"/>
      <sheetName val="PPA Dec"/>
      <sheetName val="PPA Jan"/>
      <sheetName val="PPA Feb"/>
      <sheetName val="PPA Mar"/>
    </sheetNames>
    <sheetDataSet>
      <sheetData sheetId="0"/>
      <sheetData sheetId="1"/>
      <sheetData sheetId="2"/>
      <sheetData sheetId="3">
        <row r="6">
          <cell r="D6">
            <v>61611.3</v>
          </cell>
          <cell r="E6">
            <v>3313465.4449896156</v>
          </cell>
          <cell r="F6">
            <v>1129560.3701969599</v>
          </cell>
        </row>
        <row r="7">
          <cell r="E7">
            <v>1510435.1172808451</v>
          </cell>
          <cell r="F7">
            <v>514907.33148104005</v>
          </cell>
        </row>
        <row r="8">
          <cell r="E8">
            <v>1593468.4437388878</v>
          </cell>
          <cell r="F8">
            <v>543213.39247058681</v>
          </cell>
        </row>
        <row r="9">
          <cell r="E9">
            <v>2222451.6171625583</v>
          </cell>
          <cell r="F9">
            <v>757633.75629071612</v>
          </cell>
        </row>
        <row r="10">
          <cell r="E10">
            <v>940286.37128886895</v>
          </cell>
          <cell r="F10">
            <v>320543.62397237541</v>
          </cell>
        </row>
        <row r="11">
          <cell r="E11">
            <v>1661386.2745014653</v>
          </cell>
          <cell r="F11">
            <v>566366.58097754943</v>
          </cell>
        </row>
        <row r="12">
          <cell r="E12">
            <v>1300631.261713831</v>
          </cell>
          <cell r="F12">
            <v>443385.19711824495</v>
          </cell>
        </row>
        <row r="13">
          <cell r="E13">
            <v>628216.03172380035</v>
          </cell>
          <cell r="F13">
            <v>214158.84521464352</v>
          </cell>
        </row>
        <row r="14">
          <cell r="E14">
            <v>277079.99160876614</v>
          </cell>
          <cell r="F14">
            <v>94456.569139428379</v>
          </cell>
        </row>
        <row r="15">
          <cell r="E15">
            <v>394563.43843425973</v>
          </cell>
          <cell r="F15">
            <v>134506.67616223914</v>
          </cell>
        </row>
        <row r="16">
          <cell r="E16">
            <v>13841983.9924429</v>
          </cell>
          <cell r="F16">
            <v>4718732.3430237835</v>
          </cell>
        </row>
        <row r="18">
          <cell r="E18">
            <v>1878583.6863910067</v>
          </cell>
          <cell r="F18">
            <v>640409.17869069416</v>
          </cell>
        </row>
        <row r="19">
          <cell r="E19">
            <v>1100806.4180836747</v>
          </cell>
          <cell r="F19">
            <v>375264.90792472468</v>
          </cell>
        </row>
        <row r="20">
          <cell r="E20">
            <v>2650790.5209104768</v>
          </cell>
          <cell r="F20">
            <v>903654.48857838148</v>
          </cell>
        </row>
        <row r="21">
          <cell r="E21">
            <v>1574239.5601280481</v>
          </cell>
          <cell r="F21">
            <v>536658.26604765153</v>
          </cell>
        </row>
        <row r="22">
          <cell r="E22">
            <v>0</v>
          </cell>
          <cell r="F22">
            <v>0</v>
          </cell>
        </row>
        <row r="23">
          <cell r="E23">
            <v>1010370.7176077445</v>
          </cell>
          <cell r="F23">
            <v>344435.37763248006</v>
          </cell>
        </row>
        <row r="24">
          <cell r="E24">
            <v>881805.21149106557</v>
          </cell>
          <cell r="F24">
            <v>300607.39659730421</v>
          </cell>
        </row>
        <row r="25">
          <cell r="E25">
            <v>9096596.114612015</v>
          </cell>
          <cell r="F25">
            <v>3101029.6154712364</v>
          </cell>
        </row>
        <row r="27">
          <cell r="E27">
            <v>2702866.4183159675</v>
          </cell>
          <cell r="F27">
            <v>921407.16200391331</v>
          </cell>
        </row>
        <row r="28">
          <cell r="E28">
            <v>2391454.7262967019</v>
          </cell>
          <cell r="F28">
            <v>815246.91619454569</v>
          </cell>
        </row>
        <row r="29">
          <cell r="E29">
            <v>2092306.6512758364</v>
          </cell>
          <cell r="F29">
            <v>713267.33741993259</v>
          </cell>
        </row>
        <row r="30">
          <cell r="E30">
            <v>2565943.1424757983</v>
          </cell>
          <cell r="F30">
            <v>874730.0172699996</v>
          </cell>
        </row>
        <row r="31">
          <cell r="E31">
            <v>9752570.9383643046</v>
          </cell>
          <cell r="F31">
            <v>3324651.4328883914</v>
          </cell>
        </row>
        <row r="33">
          <cell r="E33">
            <v>1914291.1517441189</v>
          </cell>
          <cell r="F33">
            <v>652581.85362957011</v>
          </cell>
        </row>
        <row r="34">
          <cell r="E34">
            <v>1837372.3955149939</v>
          </cell>
          <cell r="F34">
            <v>626360.24963106145</v>
          </cell>
        </row>
        <row r="35">
          <cell r="E35">
            <v>1314577.4383698131</v>
          </cell>
          <cell r="F35">
            <v>448139.44874026929</v>
          </cell>
        </row>
        <row r="36">
          <cell r="E36">
            <v>1735405.181695071</v>
          </cell>
          <cell r="F36">
            <v>591599.62643984973</v>
          </cell>
        </row>
        <row r="37">
          <cell r="E37">
            <v>3435805.8707775502</v>
          </cell>
          <cell r="F37">
            <v>1171266.2213480668</v>
          </cell>
        </row>
        <row r="38">
          <cell r="E38">
            <v>1238972.5706596316</v>
          </cell>
          <cell r="F38">
            <v>422365.74933786842</v>
          </cell>
        </row>
        <row r="39">
          <cell r="E39">
            <v>1977721.2438755969</v>
          </cell>
          <cell r="F39">
            <v>674205.17203719099</v>
          </cell>
        </row>
        <row r="40">
          <cell r="E40">
            <v>13454145.852636775</v>
          </cell>
          <cell r="F40">
            <v>4586518.3211638769</v>
          </cell>
        </row>
        <row r="42">
          <cell r="E42">
            <v>997163.67955474241</v>
          </cell>
          <cell r="F42">
            <v>339933.09836021165</v>
          </cell>
        </row>
        <row r="43">
          <cell r="E43">
            <v>1362119.3421734984</v>
          </cell>
          <cell r="F43">
            <v>464346.48374694557</v>
          </cell>
        </row>
        <row r="44">
          <cell r="E44">
            <v>1744098.6662837085</v>
          </cell>
          <cell r="F44">
            <v>594563.23533611617</v>
          </cell>
        </row>
        <row r="45">
          <cell r="E45">
            <v>1477140.973291981</v>
          </cell>
          <cell r="F45">
            <v>503557.35779523628</v>
          </cell>
        </row>
        <row r="46">
          <cell r="E46">
            <v>2239787.0659445161</v>
          </cell>
          <cell r="F46">
            <v>763543.41078048549</v>
          </cell>
        </row>
        <row r="47">
          <cell r="E47">
            <v>867268.73873174516</v>
          </cell>
          <cell r="F47">
            <v>295651.91303365189</v>
          </cell>
        </row>
        <row r="48">
          <cell r="E48">
            <v>1053143.0650553333</v>
          </cell>
          <cell r="F48">
            <v>359016.47087736311</v>
          </cell>
        </row>
        <row r="49">
          <cell r="E49">
            <v>1374634.5206538022</v>
          </cell>
          <cell r="F49">
            <v>468612.90809088113</v>
          </cell>
        </row>
        <row r="50">
          <cell r="E50">
            <v>387657.67102217505</v>
          </cell>
          <cell r="F50">
            <v>132152.50005145947</v>
          </cell>
        </row>
        <row r="51">
          <cell r="E51">
            <v>939522.63054401055</v>
          </cell>
          <cell r="F51">
            <v>320283.26475245319</v>
          </cell>
        </row>
        <row r="52">
          <cell r="E52">
            <v>12442536.353255512</v>
          </cell>
          <cell r="F52">
            <v>4241660.6428248044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neWorkBookProperties"/>
      <sheetName val="DIBS"/>
      <sheetName val="Forecast"/>
      <sheetName val="Full Year"/>
      <sheetName val="Sheet1"/>
      <sheetName val="Profile"/>
      <sheetName val="Ledger Reconciliation"/>
      <sheetName val="FCMS"/>
      <sheetName val="PIVOT"/>
      <sheetName val="Old Profile"/>
      <sheetName val="A1. Subledger Transactions 30.3"/>
      <sheetName val="Recharges"/>
      <sheetName val="Year on Year Comparison "/>
      <sheetName val="Cum Full Year"/>
      <sheetName val="PPA April"/>
      <sheetName val="PPA May"/>
      <sheetName val="PPA June "/>
      <sheetName val="PPA July"/>
      <sheetName val="PPA Aug"/>
      <sheetName val="PPA Sept"/>
      <sheetName val="PPA Oct"/>
      <sheetName val="PPA Nov"/>
      <sheetName val="PPA Dec"/>
      <sheetName val="PPA Jan"/>
      <sheetName val="PPA Feb"/>
      <sheetName val="PPA Mar"/>
    </sheetNames>
    <sheetDataSet>
      <sheetData sheetId="0"/>
      <sheetData sheetId="1"/>
      <sheetData sheetId="2"/>
      <sheetData sheetId="3">
        <row r="6">
          <cell r="G6">
            <v>278461.099067681</v>
          </cell>
          <cell r="H6">
            <v>295222.423107051</v>
          </cell>
          <cell r="I6">
            <v>316257.3</v>
          </cell>
          <cell r="J6">
            <v>301178.61307642498</v>
          </cell>
          <cell r="K6">
            <v>223265.35207619</v>
          </cell>
          <cell r="S6">
            <v>1414384.7873273471</v>
          </cell>
          <cell r="T6">
            <v>15108.329908232437</v>
          </cell>
          <cell r="U6">
            <v>3335813.1776588378</v>
          </cell>
          <cell r="V6">
            <v>22347.732669222169</v>
          </cell>
          <cell r="W6">
            <v>6.7445196095268787E-3</v>
          </cell>
        </row>
        <row r="7">
          <cell r="G7">
            <v>130150.072657668</v>
          </cell>
          <cell r="H7">
            <v>133848.281240599</v>
          </cell>
          <cell r="I7">
            <v>147612.70000000001</v>
          </cell>
          <cell r="J7">
            <v>141171.09137451201</v>
          </cell>
          <cell r="K7">
            <v>133299.769060636</v>
          </cell>
          <cell r="S7">
            <v>686081.91433341498</v>
          </cell>
          <cell r="T7">
            <v>48225.164305714075</v>
          </cell>
          <cell r="U7">
            <v>1618117.7224844694</v>
          </cell>
          <cell r="V7">
            <v>107682.60520362435</v>
          </cell>
          <cell r="W7">
            <v>7.1292440152927281E-2</v>
          </cell>
        </row>
        <row r="8">
          <cell r="G8">
            <v>132596.01982191199</v>
          </cell>
          <cell r="H8">
            <v>140845.95977647</v>
          </cell>
          <cell r="I8">
            <v>151633</v>
          </cell>
          <cell r="J8">
            <v>142097.792412462</v>
          </cell>
          <cell r="K8">
            <v>140959.70153550399</v>
          </cell>
          <cell r="S8">
            <v>708132.47354634793</v>
          </cell>
          <cell r="T8">
            <v>35210.7497554156</v>
          </cell>
          <cell r="U8">
            <v>1670123.7583640283</v>
          </cell>
          <cell r="V8">
            <v>76655.314625140512</v>
          </cell>
          <cell r="W8">
            <v>4.8105950843480627E-2</v>
          </cell>
        </row>
        <row r="9">
          <cell r="G9">
            <v>183115.54739296599</v>
          </cell>
          <cell r="H9">
            <v>190857.56472785</v>
          </cell>
          <cell r="I9">
            <v>207097.8</v>
          </cell>
          <cell r="J9">
            <v>203442.76370755801</v>
          </cell>
          <cell r="K9">
            <v>192738.56665615499</v>
          </cell>
          <cell r="S9">
            <v>977252.24248452904</v>
          </cell>
          <cell r="T9">
            <v>38710.924556780723</v>
          </cell>
          <cell r="U9">
            <v>2304840.1945389835</v>
          </cell>
          <cell r="V9">
            <v>82388.577376425266</v>
          </cell>
          <cell r="W9">
            <v>3.7071033061053617E-2</v>
          </cell>
        </row>
        <row r="10">
          <cell r="G10">
            <v>75484.540122065999</v>
          </cell>
          <cell r="H10">
            <v>75159.200261813501</v>
          </cell>
          <cell r="I10">
            <v>87907.41</v>
          </cell>
          <cell r="J10">
            <v>82400.405732327505</v>
          </cell>
          <cell r="K10">
            <v>82696.827758944593</v>
          </cell>
          <cell r="S10">
            <v>403648.38387515163</v>
          </cell>
          <cell r="T10">
            <v>6565.4492798622814</v>
          </cell>
          <cell r="U10">
            <v>952000.90536592365</v>
          </cell>
          <cell r="V10">
            <v>11714.534077054705</v>
          </cell>
          <cell r="W10">
            <v>1.2458474816557602E-2</v>
          </cell>
        </row>
        <row r="11">
          <cell r="G11">
            <v>142966.71951935501</v>
          </cell>
          <cell r="H11">
            <v>151964.86026154199</v>
          </cell>
          <cell r="I11">
            <v>160322.5</v>
          </cell>
          <cell r="J11">
            <v>155096.22143214999</v>
          </cell>
          <cell r="K11">
            <v>150681.83628429999</v>
          </cell>
          <cell r="S11">
            <v>761032.13749734696</v>
          </cell>
          <cell r="T11">
            <v>59428.713775378186</v>
          </cell>
          <cell r="U11">
            <v>1794887.1167390258</v>
          </cell>
          <cell r="V11">
            <v>133500.84223756054</v>
          </cell>
          <cell r="W11">
            <v>8.03550891725167E-2</v>
          </cell>
        </row>
        <row r="12">
          <cell r="G12">
            <v>103475.215059783</v>
          </cell>
          <cell r="H12">
            <v>111935.32797183801</v>
          </cell>
          <cell r="I12">
            <v>115273.1</v>
          </cell>
          <cell r="J12">
            <v>106682.990695402</v>
          </cell>
          <cell r="K12">
            <v>104958.172311713</v>
          </cell>
          <cell r="S12">
            <v>542324.80603873602</v>
          </cell>
          <cell r="T12">
            <v>-6931.775783014833</v>
          </cell>
          <cell r="U12">
            <v>1279067.9387706039</v>
          </cell>
          <cell r="V12">
            <v>-21563.322943227133</v>
          </cell>
          <cell r="W12">
            <v>-1.6579120906884341E-2</v>
          </cell>
        </row>
        <row r="13">
          <cell r="G13">
            <v>52969.723766085903</v>
          </cell>
          <cell r="H13">
            <v>51691.181932388099</v>
          </cell>
          <cell r="I13">
            <v>58984.95</v>
          </cell>
          <cell r="J13">
            <v>52962.622209626403</v>
          </cell>
          <cell r="K13">
            <v>62551.8612978971</v>
          </cell>
          <cell r="S13">
            <v>279160.33920599747</v>
          </cell>
          <cell r="T13">
            <v>13864.709009036596</v>
          </cell>
          <cell r="U13">
            <v>658397.02642923931</v>
          </cell>
          <cell r="V13">
            <v>30180.994705438963</v>
          </cell>
          <cell r="W13">
            <v>4.8042382208272345E-2</v>
          </cell>
        </row>
        <row r="14">
          <cell r="G14">
            <v>21820.970768813098</v>
          </cell>
          <cell r="H14">
            <v>25784.188519799602</v>
          </cell>
          <cell r="I14">
            <v>26986.75</v>
          </cell>
          <cell r="J14">
            <v>24006.098274651798</v>
          </cell>
          <cell r="K14">
            <v>22535.866835320401</v>
          </cell>
          <cell r="S14">
            <v>121133.8743985849</v>
          </cell>
          <cell r="T14">
            <v>4122.9939422029565</v>
          </cell>
          <cell r="U14">
            <v>285693.09999666252</v>
          </cell>
          <cell r="V14">
            <v>8613.1083878963836</v>
          </cell>
          <cell r="W14">
            <v>3.1085277352173434E-2</v>
          </cell>
        </row>
        <row r="15">
          <cell r="G15">
            <v>33600.450483866</v>
          </cell>
          <cell r="H15">
            <v>36155.043407843499</v>
          </cell>
          <cell r="I15">
            <v>40406.480000000003</v>
          </cell>
          <cell r="J15">
            <v>37080.611244560903</v>
          </cell>
          <cell r="K15">
            <v>32353.716210278501</v>
          </cell>
          <cell r="S15">
            <v>179596.30134654889</v>
          </cell>
          <cell r="T15">
            <v>12972.161295761005</v>
          </cell>
          <cell r="U15">
            <v>423576.18242110591</v>
          </cell>
          <cell r="V15">
            <v>29012.743986846181</v>
          </cell>
          <cell r="W15">
            <v>7.3531252925960466E-2</v>
          </cell>
        </row>
        <row r="16">
          <cell r="G16">
            <v>1154640.358660196</v>
          </cell>
          <cell r="H16">
            <v>1213464.0312071948</v>
          </cell>
          <cell r="I16">
            <v>1312481.99</v>
          </cell>
          <cell r="J16">
            <v>1246119.2101596755</v>
          </cell>
          <cell r="K16">
            <v>1146041.6700269384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6072747.2600540044</v>
          </cell>
          <cell r="T16">
            <v>227277.4200453693</v>
          </cell>
          <cell r="U16">
            <v>14322517.122768879</v>
          </cell>
          <cell r="V16">
            <v>480533.13032597862</v>
          </cell>
          <cell r="W16">
            <v>3.471562534592787E-2</v>
          </cell>
        </row>
        <row r="18">
          <cell r="G18">
            <v>165038.17816853899</v>
          </cell>
          <cell r="H18">
            <v>177099.28768622299</v>
          </cell>
          <cell r="I18">
            <v>181651.7</v>
          </cell>
          <cell r="J18">
            <v>170041.697718565</v>
          </cell>
          <cell r="K18">
            <v>170785.467405206</v>
          </cell>
          <cell r="S18">
            <v>864616.33097853302</v>
          </cell>
          <cell r="T18">
            <v>71290.440215610899</v>
          </cell>
          <cell r="U18">
            <v>2039189.4598550308</v>
          </cell>
          <cell r="V18">
            <v>160605.77346402407</v>
          </cell>
          <cell r="W18">
            <v>8.5493009775128928E-2</v>
          </cell>
        </row>
        <row r="19">
          <cell r="G19">
            <v>90949.998036698598</v>
          </cell>
          <cell r="H19">
            <v>96795.856584097695</v>
          </cell>
          <cell r="I19">
            <v>104401.4</v>
          </cell>
          <cell r="J19">
            <v>92975.385846620498</v>
          </cell>
          <cell r="K19">
            <v>96378.286184810597</v>
          </cell>
          <cell r="S19">
            <v>481500.92665222741</v>
          </cell>
          <cell r="T19">
            <v>16630.376295491587</v>
          </cell>
          <cell r="U19">
            <v>1135615.3930477062</v>
          </cell>
          <cell r="V19">
            <v>34808.974964031484</v>
          </cell>
          <cell r="W19">
            <v>3.1621340857212896E-2</v>
          </cell>
        </row>
        <row r="20">
          <cell r="G20">
            <v>211509.38461021401</v>
          </cell>
          <cell r="H20">
            <v>241588.18179495199</v>
          </cell>
          <cell r="I20">
            <v>238419.20000000001</v>
          </cell>
          <cell r="J20">
            <v>219684.21908243099</v>
          </cell>
          <cell r="K20">
            <v>235026.493683712</v>
          </cell>
          <cell r="S20">
            <v>1146227.4791713092</v>
          </cell>
          <cell r="T20">
            <v>26798.642190814717</v>
          </cell>
          <cell r="U20">
            <v>2703366.6961587481</v>
          </cell>
          <cell r="V20">
            <v>52576.17524827132</v>
          </cell>
          <cell r="W20">
            <v>1.9834149410724762E-2</v>
          </cell>
        </row>
        <row r="21">
          <cell r="G21">
            <v>126583.49370901199</v>
          </cell>
          <cell r="H21">
            <v>140079.16809356201</v>
          </cell>
          <cell r="I21">
            <v>147854.5</v>
          </cell>
          <cell r="J21">
            <v>138711.06006787301</v>
          </cell>
          <cell r="K21">
            <v>145308.34096198599</v>
          </cell>
          <cell r="S21">
            <v>698536.56283243303</v>
          </cell>
          <cell r="T21">
            <v>33735.196590358275</v>
          </cell>
          <cell r="U21">
            <v>1647491.8934727195</v>
          </cell>
          <cell r="V21">
            <v>73252.33334467141</v>
          </cell>
          <cell r="W21">
            <v>4.6531884472978874E-2</v>
          </cell>
        </row>
        <row r="22">
          <cell r="J22">
            <v>0</v>
          </cell>
          <cell r="K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e">
            <v>#DIV/0!</v>
          </cell>
        </row>
        <row r="23">
          <cell r="G23">
            <v>72702.127383892293</v>
          </cell>
          <cell r="H23">
            <v>84105.783058966903</v>
          </cell>
          <cell r="I23">
            <v>84742.9</v>
          </cell>
          <cell r="J23">
            <v>76274.554821687605</v>
          </cell>
          <cell r="K23">
            <v>76103.897218003694</v>
          </cell>
          <cell r="S23">
            <v>393929.26248255052</v>
          </cell>
          <cell r="T23">
            <v>-32750.291563200008</v>
          </cell>
          <cell r="U23">
            <v>929078.44925129844</v>
          </cell>
          <cell r="V23">
            <v>-81292.26835644606</v>
          </cell>
          <cell r="W23">
            <v>-8.0457862584261963E-2</v>
          </cell>
        </row>
        <row r="24">
          <cell r="G24">
            <v>67943.794847280005</v>
          </cell>
          <cell r="H24">
            <v>73421.230185309105</v>
          </cell>
          <cell r="I24">
            <v>75868.23</v>
          </cell>
          <cell r="J24">
            <v>73454.756897048996</v>
          </cell>
          <cell r="K24">
            <v>70397.368794182607</v>
          </cell>
          <cell r="S24">
            <v>361085.38072382071</v>
          </cell>
          <cell r="T24">
            <v>-11300.960088856285</v>
          </cell>
          <cell r="U24">
            <v>851616.46397127525</v>
          </cell>
          <cell r="V24">
            <v>-30188.747519790311</v>
          </cell>
          <cell r="W24">
            <v>-3.4235165687831935E-2</v>
          </cell>
        </row>
        <row r="25">
          <cell r="G25">
            <v>734726.97675563593</v>
          </cell>
          <cell r="H25">
            <v>813089.50740311062</v>
          </cell>
          <cell r="I25">
            <v>832937.93</v>
          </cell>
          <cell r="J25">
            <v>771141.67443422612</v>
          </cell>
          <cell r="K25">
            <v>793999.85424790089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3945895.9428408733</v>
          </cell>
          <cell r="T25">
            <v>104403.40364021854</v>
          </cell>
          <cell r="U25">
            <v>9306358.3557567783</v>
          </cell>
          <cell r="V25">
            <v>209762.24114476331</v>
          </cell>
          <cell r="W25">
            <v>2.3059421183690754E-2</v>
          </cell>
        </row>
        <row r="27">
          <cell r="G27">
            <v>233882.04817263299</v>
          </cell>
          <cell r="H27">
            <v>246695.99833494201</v>
          </cell>
          <cell r="I27">
            <v>258833.9</v>
          </cell>
          <cell r="J27">
            <v>236688.816575273</v>
          </cell>
          <cell r="K27">
            <v>248554.96202425801</v>
          </cell>
          <cell r="S27">
            <v>1224655.7251071059</v>
          </cell>
          <cell r="T27">
            <v>83235.236652272753</v>
          </cell>
          <cell r="U27">
            <v>2888338.9743092121</v>
          </cell>
          <cell r="V27">
            <v>185472.55599324452</v>
          </cell>
          <cell r="W27">
            <v>6.8620689034570928E-2</v>
          </cell>
        </row>
        <row r="28">
          <cell r="G28">
            <v>210991.08999630599</v>
          </cell>
          <cell r="H28">
            <v>211087.769994918</v>
          </cell>
          <cell r="I28">
            <v>238291.4</v>
          </cell>
          <cell r="J28">
            <v>213218.22464089899</v>
          </cell>
          <cell r="K28">
            <v>210623.633791284</v>
          </cell>
          <cell r="S28">
            <v>1084212.118423407</v>
          </cell>
          <cell r="T28">
            <v>74300.787508309702</v>
          </cell>
          <cell r="U28">
            <v>2557104.0528853941</v>
          </cell>
          <cell r="V28">
            <v>165649.32658869214</v>
          </cell>
          <cell r="W28">
            <v>6.9267180669236067E-2</v>
          </cell>
        </row>
        <row r="29">
          <cell r="G29">
            <v>170857.77001732701</v>
          </cell>
          <cell r="H29">
            <v>179894.050703983</v>
          </cell>
          <cell r="I29">
            <v>185791.7</v>
          </cell>
          <cell r="J29">
            <v>182129.52224606299</v>
          </cell>
          <cell r="K29">
            <v>175018.46379474999</v>
          </cell>
          <cell r="S29">
            <v>893691.50676212297</v>
          </cell>
          <cell r="T29">
            <v>10110.407928337227</v>
          </cell>
          <cell r="U29">
            <v>2107762.9876465164</v>
          </cell>
          <cell r="V29">
            <v>15456.336370680016</v>
          </cell>
          <cell r="W29">
            <v>7.3872232644555842E-3</v>
          </cell>
        </row>
        <row r="30">
          <cell r="G30">
            <v>207895.29502919299</v>
          </cell>
          <cell r="H30">
            <v>214705.187106483</v>
          </cell>
          <cell r="I30">
            <v>225169.2</v>
          </cell>
          <cell r="J30">
            <v>208353.980220186</v>
          </cell>
          <cell r="K30">
            <v>218830.364164987</v>
          </cell>
          <cell r="S30">
            <v>1074954.0265208492</v>
          </cell>
          <cell r="T30">
            <v>-8643.762546680402</v>
          </cell>
          <cell r="U30">
            <v>2535268.9304737011</v>
          </cell>
          <cell r="V30">
            <v>-30674.212002097163</v>
          </cell>
          <cell r="W30">
            <v>-1.1954361534488474E-2</v>
          </cell>
        </row>
        <row r="31">
          <cell r="G31">
            <v>823626.2032154589</v>
          </cell>
          <cell r="H31">
            <v>852383.00614032603</v>
          </cell>
          <cell r="I31">
            <v>908086.2</v>
          </cell>
          <cell r="J31">
            <v>840390.54368242109</v>
          </cell>
          <cell r="K31">
            <v>853027.42377527908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4277513.3768134853</v>
          </cell>
          <cell r="T31">
            <v>159002.66954223951</v>
          </cell>
          <cell r="U31">
            <v>10088474.945314825</v>
          </cell>
          <cell r="V31">
            <v>335904.00695051998</v>
          </cell>
          <cell r="W31">
            <v>3.444261098672486E-2</v>
          </cell>
        </row>
        <row r="33">
          <cell r="G33">
            <v>162995.707691263</v>
          </cell>
          <cell r="H33">
            <v>173979.70534260999</v>
          </cell>
          <cell r="I33">
            <v>182399.3</v>
          </cell>
          <cell r="J33">
            <v>164768.630247005</v>
          </cell>
          <cell r="K33">
            <v>178381.64940910399</v>
          </cell>
          <cell r="S33">
            <v>862524.99268998194</v>
          </cell>
          <cell r="T33">
            <v>54119.839308440569</v>
          </cell>
          <cell r="U33">
            <v>2034257.0582310895</v>
          </cell>
          <cell r="V33">
            <v>119965.90648697061</v>
          </cell>
          <cell r="W33">
            <v>6.2668579112257372E-2</v>
          </cell>
        </row>
        <row r="34">
          <cell r="G34">
            <v>148075.11774752999</v>
          </cell>
          <cell r="H34">
            <v>168598.09975032299</v>
          </cell>
          <cell r="I34">
            <v>168490.4</v>
          </cell>
          <cell r="J34">
            <v>156709.23987967899</v>
          </cell>
          <cell r="K34">
            <v>159325.90525534999</v>
          </cell>
          <cell r="S34">
            <v>801198.76263288199</v>
          </cell>
          <cell r="T34">
            <v>25276.400006900076</v>
          </cell>
          <cell r="U34">
            <v>1889619.7231907595</v>
          </cell>
          <cell r="V34">
            <v>52247.327675765613</v>
          </cell>
          <cell r="W34">
            <v>2.843589454337116E-2</v>
          </cell>
        </row>
        <row r="35">
          <cell r="G35">
            <v>121919.012238824</v>
          </cell>
          <cell r="H35">
            <v>125754.141146489</v>
          </cell>
          <cell r="I35">
            <v>137423.5</v>
          </cell>
          <cell r="J35">
            <v>121487.621676257</v>
          </cell>
          <cell r="K35">
            <v>120229.75910497901</v>
          </cell>
          <cell r="S35">
            <v>626814.03416654898</v>
          </cell>
          <cell r="T35">
            <v>71667.981942976825</v>
          </cell>
          <cell r="U35">
            <v>1478334.9862418608</v>
          </cell>
          <cell r="V35">
            <v>163757.54787204764</v>
          </cell>
          <cell r="W35">
            <v>0.12457048409040156</v>
          </cell>
        </row>
        <row r="36">
          <cell r="G36">
            <v>151431.863813139</v>
          </cell>
          <cell r="H36">
            <v>162301.90112091301</v>
          </cell>
          <cell r="I36">
            <v>163694.6</v>
          </cell>
          <cell r="J36">
            <v>156466.54734076501</v>
          </cell>
          <cell r="K36">
            <v>154441.65596271501</v>
          </cell>
          <cell r="S36">
            <v>788336.56823753205</v>
          </cell>
          <cell r="T36">
            <v>55474.960007703514</v>
          </cell>
          <cell r="U36">
            <v>1859284.3590507831</v>
          </cell>
          <cell r="V36">
            <v>123879.17735571205</v>
          </cell>
          <cell r="W36">
            <v>7.1383431755523544E-2</v>
          </cell>
        </row>
        <row r="37">
          <cell r="G37">
            <v>287768.57381903799</v>
          </cell>
          <cell r="H37">
            <v>317339.94321922702</v>
          </cell>
          <cell r="I37">
            <v>313126.90000000002</v>
          </cell>
          <cell r="J37">
            <v>305227.61719594902</v>
          </cell>
          <cell r="K37">
            <v>308733.52567377698</v>
          </cell>
          <cell r="S37">
            <v>1532196.559907991</v>
          </cell>
          <cell r="T37">
            <v>81255.740678631468</v>
          </cell>
          <cell r="U37">
            <v>3613671.1318584695</v>
          </cell>
          <cell r="V37">
            <v>177865.2610809193</v>
          </cell>
          <cell r="W37">
            <v>5.176813468819965E-2</v>
          </cell>
        </row>
        <row r="38">
          <cell r="G38">
            <v>101282.54253606001</v>
          </cell>
          <cell r="H38">
            <v>116676.56258342</v>
          </cell>
          <cell r="I38">
            <v>112561.1</v>
          </cell>
          <cell r="J38">
            <v>113512.012411897</v>
          </cell>
          <cell r="K38">
            <v>114851.18489925101</v>
          </cell>
          <cell r="S38">
            <v>558883.40243062808</v>
          </cell>
          <cell r="T38">
            <v>35665.285841065634</v>
          </cell>
          <cell r="U38">
            <v>1318121.2321477078</v>
          </cell>
          <cell r="V38">
            <v>79148.661488076206</v>
          </cell>
          <cell r="W38">
            <v>6.3882496967577973E-2</v>
          </cell>
        </row>
        <row r="39">
          <cell r="G39">
            <v>168688.15814160599</v>
          </cell>
          <cell r="H39">
            <v>193002.27501696299</v>
          </cell>
          <cell r="I39">
            <v>188367.3</v>
          </cell>
          <cell r="J39">
            <v>175852.61215383501</v>
          </cell>
          <cell r="K39">
            <v>186945.80113422</v>
          </cell>
          <cell r="S39">
            <v>912856.14644662396</v>
          </cell>
          <cell r="T39">
            <v>77664.465157959377</v>
          </cell>
          <cell r="U39">
            <v>2152962.6095439247</v>
          </cell>
          <cell r="V39">
            <v>175241.36566832778</v>
          </cell>
          <cell r="W39">
            <v>8.860771770086262E-2</v>
          </cell>
        </row>
        <row r="40">
          <cell r="G40">
            <v>1142160.97598746</v>
          </cell>
          <cell r="H40">
            <v>1257652.6281799451</v>
          </cell>
          <cell r="I40">
            <v>1266063.1000000001</v>
          </cell>
          <cell r="J40">
            <v>1194024.2809053869</v>
          </cell>
          <cell r="K40">
            <v>1222909.481439396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6082810.4665121883</v>
          </cell>
          <cell r="T40">
            <v>401124.67294367868</v>
          </cell>
          <cell r="U40">
            <v>14346251.100264596</v>
          </cell>
          <cell r="V40">
            <v>892105.24762782082</v>
          </cell>
          <cell r="W40">
            <v>6.6307089086074092E-2</v>
          </cell>
        </row>
        <row r="42">
          <cell r="G42">
            <v>80249.815116960002</v>
          </cell>
          <cell r="H42">
            <v>80854.725874793396</v>
          </cell>
          <cell r="I42">
            <v>96139.63</v>
          </cell>
          <cell r="J42">
            <v>85768.587549370204</v>
          </cell>
          <cell r="K42">
            <v>89798.040807585305</v>
          </cell>
          <cell r="S42">
            <v>432810.79934870888</v>
          </cell>
          <cell r="T42">
            <v>11708.577472741134</v>
          </cell>
          <cell r="U42">
            <v>1020780.1871431813</v>
          </cell>
          <cell r="V42">
            <v>23616.507588438923</v>
          </cell>
          <cell r="W42">
            <v>2.3683682100198698E-2</v>
          </cell>
        </row>
        <row r="43">
          <cell r="G43">
            <v>109105.67203025499</v>
          </cell>
          <cell r="H43">
            <v>127788.24449331401</v>
          </cell>
          <cell r="I43">
            <v>120616.4</v>
          </cell>
          <cell r="J43">
            <v>122433.422998316</v>
          </cell>
          <cell r="K43">
            <v>112113.2035384</v>
          </cell>
          <cell r="S43">
            <v>592056.94306028495</v>
          </cell>
          <cell r="T43">
            <v>16833.944860416581</v>
          </cell>
          <cell r="U43">
            <v>1396360.714764823</v>
          </cell>
          <cell r="V43">
            <v>34241.372591324616</v>
          </cell>
          <cell r="W43">
            <v>2.5138305823252279E-2</v>
          </cell>
        </row>
        <row r="44">
          <cell r="G44">
            <v>147910.52877795801</v>
          </cell>
          <cell r="H44">
            <v>149510.34434406599</v>
          </cell>
          <cell r="I44">
            <v>147414.29999999999</v>
          </cell>
          <cell r="J44">
            <v>152248.17260408899</v>
          </cell>
          <cell r="K44">
            <v>157381.15170832101</v>
          </cell>
          <cell r="S44">
            <v>754464.49743443402</v>
          </cell>
          <cell r="T44">
            <v>17931.630662823911</v>
          </cell>
          <cell r="U44">
            <v>1779397.3996095143</v>
          </cell>
          <cell r="V44">
            <v>35298.733325805748</v>
          </cell>
          <cell r="W44">
            <v>2.0238954371210892E-2</v>
          </cell>
        </row>
        <row r="45">
          <cell r="G45">
            <v>129386.312389946</v>
          </cell>
          <cell r="H45">
            <v>147772.70299413399</v>
          </cell>
          <cell r="I45">
            <v>143221.20000000001</v>
          </cell>
          <cell r="J45">
            <v>132864.73178806901</v>
          </cell>
          <cell r="K45">
            <v>135112.032188104</v>
          </cell>
          <cell r="S45">
            <v>688356.97936025308</v>
          </cell>
          <cell r="T45">
            <v>64560.346339049516</v>
          </cell>
          <cell r="U45">
            <v>1623483.4418873894</v>
          </cell>
          <cell r="V45">
            <v>146342.46859540837</v>
          </cell>
          <cell r="W45">
            <v>9.9071430040470074E-2</v>
          </cell>
        </row>
        <row r="46">
          <cell r="G46">
            <v>193832.568187881</v>
          </cell>
          <cell r="H46">
            <v>206265.09071812601</v>
          </cell>
          <cell r="I46">
            <v>220735</v>
          </cell>
          <cell r="J46">
            <v>201589.687502279</v>
          </cell>
          <cell r="K46">
            <v>204465.316318611</v>
          </cell>
          <cell r="S46">
            <v>1026887.6627268969</v>
          </cell>
          <cell r="T46">
            <v>81025.584778527729</v>
          </cell>
          <cell r="U46">
            <v>2421904.864921927</v>
          </cell>
          <cell r="V46">
            <v>182117.79897741089</v>
          </cell>
          <cell r="W46">
            <v>8.131031817554138E-2</v>
          </cell>
        </row>
        <row r="47">
          <cell r="G47">
            <v>67182.931180648899</v>
          </cell>
          <cell r="H47">
            <v>72895.237300821304</v>
          </cell>
          <cell r="I47">
            <v>75744.7</v>
          </cell>
          <cell r="J47">
            <v>71816.087864847301</v>
          </cell>
          <cell r="K47">
            <v>70895.513306937399</v>
          </cell>
          <cell r="S47">
            <v>358534.46965325496</v>
          </cell>
          <cell r="T47">
            <v>-7713.118713161035</v>
          </cell>
          <cell r="U47">
            <v>845600.1642765447</v>
          </cell>
          <cell r="V47">
            <v>-21668.574455200462</v>
          </cell>
          <cell r="W47">
            <v>-2.4984844359647519E-2</v>
          </cell>
        </row>
        <row r="48">
          <cell r="G48">
            <v>92729.641369505494</v>
          </cell>
          <cell r="H48">
            <v>93171.194544995393</v>
          </cell>
          <cell r="I48">
            <v>105622.7</v>
          </cell>
          <cell r="J48">
            <v>95826.597023019902</v>
          </cell>
          <cell r="K48">
            <v>95118.798234063099</v>
          </cell>
          <cell r="S48">
            <v>482468.93117158388</v>
          </cell>
          <cell r="T48">
            <v>37726.614798716619</v>
          </cell>
          <cell r="U48">
            <v>1137898.4225744903</v>
          </cell>
          <cell r="V48">
            <v>84755.357519156998</v>
          </cell>
          <cell r="W48">
            <v>8.0478484197874733E-2</v>
          </cell>
        </row>
        <row r="49">
          <cell r="G49">
            <v>112527.93321961501</v>
          </cell>
          <cell r="H49">
            <v>120189.062305549</v>
          </cell>
          <cell r="I49">
            <v>130876</v>
          </cell>
          <cell r="J49">
            <v>117952.35664149599</v>
          </cell>
          <cell r="K49">
            <v>124417.35480936299</v>
          </cell>
          <cell r="S49">
            <v>605962.70697602304</v>
          </cell>
          <cell r="T49">
            <v>25454.548903922318</v>
          </cell>
          <cell r="U49">
            <v>1429157.3277736392</v>
          </cell>
          <cell r="V49">
            <v>54522.807119837031</v>
          </cell>
          <cell r="W49">
            <v>3.9663493314502939E-2</v>
          </cell>
        </row>
        <row r="50">
          <cell r="G50">
            <v>29636.0775591948</v>
          </cell>
          <cell r="H50">
            <v>34741.389269694402</v>
          </cell>
          <cell r="I50">
            <v>33230.92</v>
          </cell>
          <cell r="J50">
            <v>35655.104853999401</v>
          </cell>
          <cell r="K50">
            <v>30858.347254658998</v>
          </cell>
          <cell r="S50">
            <v>164121.83893754758</v>
          </cell>
          <cell r="T50">
            <v>414.00446488306625</v>
          </cell>
          <cell r="U50">
            <v>387079.80881497072</v>
          </cell>
          <cell r="V50">
            <v>-577.8622072043363</v>
          </cell>
          <cell r="W50">
            <v>-1.4906507736081431E-3</v>
          </cell>
        </row>
        <row r="51">
          <cell r="G51">
            <v>78269.450388896497</v>
          </cell>
          <cell r="H51">
            <v>84364.537970303107</v>
          </cell>
          <cell r="I51">
            <v>89115.99</v>
          </cell>
          <cell r="J51">
            <v>79129.129770206302</v>
          </cell>
          <cell r="K51">
            <v>85152.524215168596</v>
          </cell>
          <cell r="S51">
            <v>416031.63234457449</v>
          </cell>
          <cell r="T51">
            <v>19271.225465838856</v>
          </cell>
          <cell r="U51">
            <v>981206.6800579587</v>
          </cell>
          <cell r="V51">
            <v>41684.04951394815</v>
          </cell>
          <cell r="W51">
            <v>4.4367264990532361E-2</v>
          </cell>
        </row>
        <row r="52">
          <cell r="G52">
            <v>1040830.9302208606</v>
          </cell>
          <cell r="H52">
            <v>1117552.5298157968</v>
          </cell>
          <cell r="I52">
            <v>1162716.8399999999</v>
          </cell>
          <cell r="J52">
            <v>1095283.8785956921</v>
          </cell>
          <cell r="K52">
            <v>1105312.2823812126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5521696.4610135611</v>
          </cell>
          <cell r="T52">
            <v>267213.35903375782</v>
          </cell>
          <cell r="U52">
            <v>13022869.01182444</v>
          </cell>
          <cell r="V52">
            <v>580332.65856892802</v>
          </cell>
          <cell r="W52">
            <v>4.6641025759758988E-2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463EE-DE88-4A75-9510-DFEDC7083F44}">
  <dimension ref="A1:AK142"/>
  <sheetViews>
    <sheetView tabSelected="1" topLeftCell="C28" zoomScaleNormal="100" workbookViewId="0">
      <selection activeCell="AH50" activeCellId="4" sqref="AH24 AH12 AH30 AH48 AH50"/>
    </sheetView>
  </sheetViews>
  <sheetFormatPr defaultColWidth="8.6640625" defaultRowHeight="14.4" outlineLevelRow="1" x14ac:dyDescent="0.3"/>
  <cols>
    <col min="1" max="1" width="8.88671875" style="103" customWidth="1"/>
    <col min="2" max="2" width="43.88671875" style="103" bestFit="1" customWidth="1"/>
    <col min="3" max="3" width="10.33203125" style="104" bestFit="1" customWidth="1"/>
    <col min="4" max="5" width="11.109375" style="102" bestFit="1" customWidth="1"/>
    <col min="6" max="9" width="10.109375" style="102" bestFit="1" customWidth="1"/>
    <col min="10" max="10" width="10" style="102" customWidth="1"/>
    <col min="11" max="11" width="10.6640625" style="102" hidden="1" customWidth="1"/>
    <col min="12" max="12" width="8.109375" style="102" hidden="1" customWidth="1"/>
    <col min="13" max="14" width="10" style="102" hidden="1" customWidth="1"/>
    <col min="15" max="15" width="8" style="102" hidden="1" customWidth="1"/>
    <col min="16" max="16" width="8.88671875" style="102" hidden="1" customWidth="1"/>
    <col min="17" max="17" width="6.33203125" style="102" hidden="1" customWidth="1"/>
    <col min="18" max="18" width="11.109375" style="102" bestFit="1" customWidth="1"/>
    <col min="19" max="19" width="10.109375" style="102" bestFit="1" customWidth="1"/>
    <col min="20" max="20" width="11.109375" style="102" bestFit="1" customWidth="1"/>
    <col min="21" max="21" width="10.109375" style="102" bestFit="1" customWidth="1"/>
    <col min="22" max="22" width="8.88671875" style="105" customWidth="1"/>
    <col min="23" max="26" width="8.88671875" style="103" customWidth="1"/>
    <col min="27" max="27" width="10.109375" style="103" bestFit="1" customWidth="1"/>
    <col min="28" max="28" width="10.21875" style="103" bestFit="1" customWidth="1"/>
    <col min="29" max="29" width="8.5546875" style="103" bestFit="1" customWidth="1"/>
    <col min="30" max="30" width="10.21875" style="103" bestFit="1" customWidth="1"/>
    <col min="31" max="31" width="8.5546875" style="103" bestFit="1" customWidth="1"/>
    <col min="32" max="32" width="10.21875" style="103" bestFit="1" customWidth="1"/>
    <col min="33" max="33" width="8.88671875" style="103" customWidth="1"/>
    <col min="34" max="34" width="10.21875" style="103" bestFit="1" customWidth="1"/>
    <col min="35" max="35" width="8.88671875" style="103" customWidth="1"/>
    <col min="36" max="37" width="9" style="103" bestFit="1" customWidth="1"/>
    <col min="38" max="16384" width="8.6640625" style="103"/>
  </cols>
  <sheetData>
    <row r="1" spans="1:37" customFormat="1" ht="15" thickBot="1" x14ac:dyDescent="0.3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37" s="4" customFormat="1" ht="16.2" thickBot="1" x14ac:dyDescent="0.35">
      <c r="B2" s="5" t="s">
        <v>0</v>
      </c>
      <c r="C2" s="6"/>
      <c r="D2" s="7">
        <v>5</v>
      </c>
      <c r="E2" s="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1</v>
      </c>
      <c r="R2" s="8"/>
      <c r="S2" s="9"/>
      <c r="T2" s="9"/>
      <c r="U2" s="9"/>
      <c r="V2" s="10"/>
    </row>
    <row r="3" spans="1:37" s="4" customFormat="1" ht="15" thickBot="1" x14ac:dyDescent="0.35">
      <c r="A3" s="11"/>
      <c r="B3" s="12"/>
      <c r="C3" s="1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V3" s="10"/>
      <c r="W3" s="13"/>
      <c r="X3" s="13"/>
      <c r="Y3" s="13"/>
      <c r="Z3" s="13"/>
      <c r="AA3" s="116" t="s">
        <v>34</v>
      </c>
      <c r="AB3" s="117"/>
      <c r="AC3" s="113" t="s">
        <v>35</v>
      </c>
      <c r="AD3" s="114"/>
      <c r="AE3" s="114"/>
      <c r="AF3" s="114"/>
      <c r="AG3" s="114"/>
      <c r="AH3" s="115"/>
    </row>
    <row r="4" spans="1:37" s="20" customFormat="1" ht="53.4" thickBot="1" x14ac:dyDescent="0.35">
      <c r="A4" s="14" t="s">
        <v>2</v>
      </c>
      <c r="B4" s="15" t="s">
        <v>3</v>
      </c>
      <c r="C4" s="14" t="s">
        <v>4</v>
      </c>
      <c r="D4" s="16" t="s">
        <v>5</v>
      </c>
      <c r="E4" s="16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  <c r="P4" s="17" t="s">
        <v>17</v>
      </c>
      <c r="Q4" s="17" t="s">
        <v>18</v>
      </c>
      <c r="R4" s="16" t="s">
        <v>19</v>
      </c>
      <c r="S4" s="16" t="s">
        <v>20</v>
      </c>
      <c r="T4" s="18" t="s">
        <v>21</v>
      </c>
      <c r="U4" s="16" t="s">
        <v>22</v>
      </c>
      <c r="V4" s="19" t="s">
        <v>23</v>
      </c>
      <c r="W4" s="18" t="s">
        <v>24</v>
      </c>
      <c r="X4" s="16" t="s">
        <v>25</v>
      </c>
      <c r="Y4" s="19" t="s">
        <v>26</v>
      </c>
      <c r="Z4" s="19" t="s">
        <v>33</v>
      </c>
      <c r="AA4" s="19" t="s">
        <v>27</v>
      </c>
      <c r="AB4" s="19" t="s">
        <v>28</v>
      </c>
      <c r="AC4" s="19" t="s">
        <v>27</v>
      </c>
      <c r="AD4" s="19" t="s">
        <v>28</v>
      </c>
      <c r="AE4" s="19" t="s">
        <v>29</v>
      </c>
      <c r="AF4" s="19" t="s">
        <v>30</v>
      </c>
      <c r="AG4" s="19" t="s">
        <v>117</v>
      </c>
      <c r="AH4" s="19" t="s">
        <v>118</v>
      </c>
      <c r="AI4" s="4"/>
      <c r="AJ4" s="4"/>
      <c r="AK4" s="4"/>
    </row>
    <row r="5" spans="1:37" s="4" customFormat="1" x14ac:dyDescent="0.3">
      <c r="A5" s="21" t="s">
        <v>36</v>
      </c>
      <c r="B5" s="22"/>
      <c r="C5" s="23"/>
      <c r="D5" s="24"/>
      <c r="E5" s="24"/>
      <c r="F5" s="25">
        <f>'[1]Full Year'!G5</f>
        <v>1</v>
      </c>
      <c r="G5" s="25">
        <f>'[1]Full Year'!H5</f>
        <v>2</v>
      </c>
      <c r="H5" s="25">
        <f>'[1]Full Year'!I5</f>
        <v>3</v>
      </c>
      <c r="I5" s="25">
        <f>'[1]Full Year'!J5</f>
        <v>4</v>
      </c>
      <c r="J5" s="25">
        <f>'[1]Full Year'!K5</f>
        <v>5</v>
      </c>
      <c r="K5" s="25">
        <f>'[1]Full Year'!L5</f>
        <v>6</v>
      </c>
      <c r="L5" s="25">
        <f>'[1]Full Year'!M5</f>
        <v>7</v>
      </c>
      <c r="M5" s="25">
        <f>'[1]Full Year'!N5</f>
        <v>8</v>
      </c>
      <c r="N5" s="25">
        <f>'[1]Full Year'!O5</f>
        <v>9</v>
      </c>
      <c r="O5" s="25">
        <f>'[1]Full Year'!P5</f>
        <v>10</v>
      </c>
      <c r="P5" s="25">
        <f>'[1]Full Year'!Q5</f>
        <v>11</v>
      </c>
      <c r="Q5" s="25">
        <f>'[1]Full Year'!R5</f>
        <v>12</v>
      </c>
      <c r="R5" s="26"/>
      <c r="S5" s="27"/>
      <c r="T5" s="28"/>
      <c r="U5" s="29"/>
      <c r="V5" s="30"/>
      <c r="W5" s="31"/>
      <c r="X5" s="32"/>
      <c r="Y5" s="33"/>
      <c r="Z5" s="33"/>
      <c r="AA5" s="34"/>
      <c r="AB5" s="34"/>
      <c r="AC5" s="107"/>
      <c r="AD5" s="107"/>
      <c r="AE5" s="107"/>
      <c r="AF5" s="107"/>
      <c r="AG5" s="107"/>
      <c r="AH5" s="107"/>
    </row>
    <row r="6" spans="1:37" s="4" customFormat="1" outlineLevel="1" x14ac:dyDescent="0.3">
      <c r="A6" s="35" t="s">
        <v>37</v>
      </c>
      <c r="B6" s="36" t="s">
        <v>38</v>
      </c>
      <c r="C6" s="37">
        <f>'[2]Full Year'!$D$6</f>
        <v>61611.3</v>
      </c>
      <c r="D6" s="38">
        <f>'[2]Full Year'!E6</f>
        <v>3313465.4449896156</v>
      </c>
      <c r="E6" s="38">
        <f>'[2]Full Year'!F6</f>
        <v>1129560.3701969599</v>
      </c>
      <c r="F6" s="39">
        <f>'[3]Full Year'!G6</f>
        <v>278461.099067681</v>
      </c>
      <c r="G6" s="39">
        <f>'[3]Full Year'!H6</f>
        <v>295222.423107051</v>
      </c>
      <c r="H6" s="39">
        <f>'[3]Full Year'!I6</f>
        <v>316257.3</v>
      </c>
      <c r="I6" s="39">
        <f>'[3]Full Year'!J6</f>
        <v>301178.61307642498</v>
      </c>
      <c r="J6" s="39">
        <f>'[3]Full Year'!K6</f>
        <v>223265.35207619</v>
      </c>
      <c r="K6" s="39">
        <f>'[3]Full Year'!L6</f>
        <v>0</v>
      </c>
      <c r="L6" s="39">
        <f>'[3]Full Year'!M6</f>
        <v>0</v>
      </c>
      <c r="M6" s="39">
        <f>'[3]Full Year'!N6</f>
        <v>0</v>
      </c>
      <c r="N6" s="39">
        <f>'[3]Full Year'!O6</f>
        <v>0</v>
      </c>
      <c r="O6" s="39">
        <f>'[3]Full Year'!P6</f>
        <v>0</v>
      </c>
      <c r="P6" s="39">
        <f>'[3]Full Year'!Q6</f>
        <v>0</v>
      </c>
      <c r="Q6" s="39">
        <f>'[3]Full Year'!R6</f>
        <v>0</v>
      </c>
      <c r="R6" s="40">
        <f>'[3]Full Year'!S6</f>
        <v>1414384.7873273471</v>
      </c>
      <c r="S6" s="40">
        <f>'[3]Full Year'!T6</f>
        <v>15108.329908232437</v>
      </c>
      <c r="T6" s="41">
        <f>'[3]Full Year'!U6</f>
        <v>3335813.1776588378</v>
      </c>
      <c r="U6" s="42">
        <f>'[3]Full Year'!V6</f>
        <v>22347.732669222169</v>
      </c>
      <c r="V6" s="43">
        <f>'[3]Full Year'!W6</f>
        <v>6.7445196095268787E-3</v>
      </c>
      <c r="W6" s="44" t="str">
        <f>IF(U6&lt;0,C6*0.5,"Zero")</f>
        <v>Zero</v>
      </c>
      <c r="X6" s="45" t="str">
        <f>IF($U$16&gt;0,"Zero",IF($U6&lt;0,$C6*0.25,"Zero"))</f>
        <v>Zero</v>
      </c>
      <c r="Y6" s="45" t="s">
        <v>32</v>
      </c>
      <c r="Z6" s="45">
        <f>SUM(W6:Y6)</f>
        <v>0</v>
      </c>
      <c r="AA6" s="46">
        <v>114785.33209878279</v>
      </c>
      <c r="AB6" s="46">
        <v>45775.228332943101</v>
      </c>
      <c r="AC6" s="108">
        <v>27572.648258945756</v>
      </c>
      <c r="AD6" s="108">
        <v>10632.1376460501</v>
      </c>
      <c r="AE6" s="108">
        <v>27495.375583207206</v>
      </c>
      <c r="AF6" s="108">
        <v>9572.0724481770194</v>
      </c>
      <c r="AG6" s="108">
        <v>-77.272675738549879</v>
      </c>
      <c r="AH6" s="108">
        <v>-1060.0651978730803</v>
      </c>
    </row>
    <row r="7" spans="1:37" s="4" customFormat="1" outlineLevel="1" x14ac:dyDescent="0.3">
      <c r="A7" s="35" t="s">
        <v>39</v>
      </c>
      <c r="B7" s="36" t="s">
        <v>40</v>
      </c>
      <c r="C7" s="37">
        <f>'[1]Full Year'!D7</f>
        <v>28835</v>
      </c>
      <c r="D7" s="38">
        <f>'[2]Full Year'!E7</f>
        <v>1510435.1172808451</v>
      </c>
      <c r="E7" s="38">
        <f>'[2]Full Year'!F7</f>
        <v>514907.33148104005</v>
      </c>
      <c r="F7" s="39">
        <f>'[3]Full Year'!G7</f>
        <v>130150.072657668</v>
      </c>
      <c r="G7" s="39">
        <f>'[3]Full Year'!H7</f>
        <v>133848.281240599</v>
      </c>
      <c r="H7" s="39">
        <f>'[3]Full Year'!I7</f>
        <v>147612.70000000001</v>
      </c>
      <c r="I7" s="39">
        <f>'[3]Full Year'!J7</f>
        <v>141171.09137451201</v>
      </c>
      <c r="J7" s="39">
        <f>'[3]Full Year'!K7</f>
        <v>133299.769060636</v>
      </c>
      <c r="K7" s="39">
        <f>'[3]Full Year'!L7</f>
        <v>0</v>
      </c>
      <c r="L7" s="39">
        <f>'[3]Full Year'!M7</f>
        <v>0</v>
      </c>
      <c r="M7" s="39">
        <f>'[3]Full Year'!N7</f>
        <v>0</v>
      </c>
      <c r="N7" s="39">
        <f>'[3]Full Year'!O7</f>
        <v>0</v>
      </c>
      <c r="O7" s="39">
        <f>'[3]Full Year'!P7</f>
        <v>0</v>
      </c>
      <c r="P7" s="39">
        <f>'[3]Full Year'!Q7</f>
        <v>0</v>
      </c>
      <c r="Q7" s="39">
        <f>'[3]Full Year'!R7</f>
        <v>0</v>
      </c>
      <c r="R7" s="40">
        <f>'[3]Full Year'!S7</f>
        <v>686081.91433341498</v>
      </c>
      <c r="S7" s="40">
        <f>'[3]Full Year'!T7</f>
        <v>48225.164305714075</v>
      </c>
      <c r="T7" s="41">
        <f>'[3]Full Year'!U7</f>
        <v>1618117.7224844694</v>
      </c>
      <c r="U7" s="42">
        <f>'[3]Full Year'!V7</f>
        <v>107682.60520362435</v>
      </c>
      <c r="V7" s="43">
        <f>'[3]Full Year'!W7</f>
        <v>7.1292440152927281E-2</v>
      </c>
      <c r="W7" s="44" t="str">
        <f t="shared" ref="W7:W51" si="0">IF(U7&lt;0,C7*0.5,"Zero")</f>
        <v>Zero</v>
      </c>
      <c r="X7" s="45" t="str">
        <f t="shared" ref="X7:X15" si="1">IF($U$16&gt;0,"Zero",IF($U7&lt;0,$C7*0.25,"Zero"))</f>
        <v>Zero</v>
      </c>
      <c r="Y7" s="45" t="s">
        <v>32</v>
      </c>
      <c r="Z7" s="45">
        <f t="shared" ref="Z7:Z52" si="2">SUM(W7:Y7)</f>
        <v>0</v>
      </c>
      <c r="AA7" s="46">
        <v>61929.979006715475</v>
      </c>
      <c r="AB7" s="46">
        <v>31664.421201287601</v>
      </c>
      <c r="AC7" s="108">
        <v>14851.799917330809</v>
      </c>
      <c r="AD7" s="108">
        <v>7421.4118563168704</v>
      </c>
      <c r="AE7" s="108">
        <v>16395.339600541898</v>
      </c>
      <c r="AF7" s="108">
        <v>8118.308774190391</v>
      </c>
      <c r="AG7" s="108">
        <v>1543.5396832110891</v>
      </c>
      <c r="AH7" s="108">
        <v>696.89691787352058</v>
      </c>
    </row>
    <row r="8" spans="1:37" s="4" customFormat="1" outlineLevel="1" x14ac:dyDescent="0.3">
      <c r="A8" s="35" t="s">
        <v>41</v>
      </c>
      <c r="B8" s="36" t="s">
        <v>42</v>
      </c>
      <c r="C8" s="37">
        <f>'[1]Full Year'!D8</f>
        <v>33288</v>
      </c>
      <c r="D8" s="38">
        <f>'[2]Full Year'!E8</f>
        <v>1593468.4437388878</v>
      </c>
      <c r="E8" s="38">
        <f>'[2]Full Year'!F8</f>
        <v>543213.39247058681</v>
      </c>
      <c r="F8" s="39">
        <f>'[3]Full Year'!G8</f>
        <v>132596.01982191199</v>
      </c>
      <c r="G8" s="39">
        <f>'[3]Full Year'!H8</f>
        <v>140845.95977647</v>
      </c>
      <c r="H8" s="39">
        <f>'[3]Full Year'!I8</f>
        <v>151633</v>
      </c>
      <c r="I8" s="39">
        <f>'[3]Full Year'!J8</f>
        <v>142097.792412462</v>
      </c>
      <c r="J8" s="39">
        <f>'[3]Full Year'!K8</f>
        <v>140959.70153550399</v>
      </c>
      <c r="K8" s="39">
        <f>'[3]Full Year'!L8</f>
        <v>0</v>
      </c>
      <c r="L8" s="39">
        <f>'[3]Full Year'!M8</f>
        <v>0</v>
      </c>
      <c r="M8" s="39">
        <f>'[3]Full Year'!N8</f>
        <v>0</v>
      </c>
      <c r="N8" s="39">
        <f>'[3]Full Year'!O8</f>
        <v>0</v>
      </c>
      <c r="O8" s="39">
        <f>'[3]Full Year'!P8</f>
        <v>0</v>
      </c>
      <c r="P8" s="39">
        <f>'[3]Full Year'!Q8</f>
        <v>0</v>
      </c>
      <c r="Q8" s="39">
        <f>'[3]Full Year'!R8</f>
        <v>0</v>
      </c>
      <c r="R8" s="40">
        <f>'[3]Full Year'!S8</f>
        <v>708132.47354634793</v>
      </c>
      <c r="S8" s="40">
        <f>'[3]Full Year'!T8</f>
        <v>35210.7497554156</v>
      </c>
      <c r="T8" s="41">
        <f>'[3]Full Year'!U8</f>
        <v>1670123.7583640283</v>
      </c>
      <c r="U8" s="42">
        <f>'[3]Full Year'!V8</f>
        <v>76655.314625140512</v>
      </c>
      <c r="V8" s="43">
        <f>'[3]Full Year'!W8</f>
        <v>4.8105950843480627E-2</v>
      </c>
      <c r="W8" s="44" t="str">
        <f t="shared" si="0"/>
        <v>Zero</v>
      </c>
      <c r="X8" s="45" t="str">
        <f t="shared" si="1"/>
        <v>Zero</v>
      </c>
      <c r="Y8" s="45" t="s">
        <v>32</v>
      </c>
      <c r="Z8" s="45">
        <f t="shared" si="2"/>
        <v>0</v>
      </c>
      <c r="AA8" s="46">
        <v>52605.805785096774</v>
      </c>
      <c r="AB8" s="46">
        <v>19222.1319266635</v>
      </c>
      <c r="AC8" s="108">
        <v>12759.928367175988</v>
      </c>
      <c r="AD8" s="108">
        <v>4488.5957577607896</v>
      </c>
      <c r="AE8" s="108">
        <v>13338.732034346147</v>
      </c>
      <c r="AF8" s="108">
        <v>4392.1649809657301</v>
      </c>
      <c r="AG8" s="108">
        <v>578.80366717015931</v>
      </c>
      <c r="AH8" s="108">
        <v>-96.430776795059501</v>
      </c>
    </row>
    <row r="9" spans="1:37" s="4" customFormat="1" outlineLevel="1" x14ac:dyDescent="0.3">
      <c r="A9" s="35" t="s">
        <v>43</v>
      </c>
      <c r="B9" s="36" t="s">
        <v>44</v>
      </c>
      <c r="C9" s="37">
        <f>'[1]Full Year'!D9</f>
        <v>47732.9</v>
      </c>
      <c r="D9" s="38">
        <f>'[2]Full Year'!E9</f>
        <v>2222451.6171625583</v>
      </c>
      <c r="E9" s="38">
        <f>'[2]Full Year'!F9</f>
        <v>757633.75629071612</v>
      </c>
      <c r="F9" s="39">
        <f>'[3]Full Year'!G9</f>
        <v>183115.54739296599</v>
      </c>
      <c r="G9" s="39">
        <f>'[3]Full Year'!H9</f>
        <v>190857.56472785</v>
      </c>
      <c r="H9" s="39">
        <f>'[3]Full Year'!I9</f>
        <v>207097.8</v>
      </c>
      <c r="I9" s="39">
        <f>'[3]Full Year'!J9</f>
        <v>203442.76370755801</v>
      </c>
      <c r="J9" s="39">
        <f>'[3]Full Year'!K9</f>
        <v>192738.56665615499</v>
      </c>
      <c r="K9" s="39">
        <f>'[3]Full Year'!L9</f>
        <v>0</v>
      </c>
      <c r="L9" s="39">
        <f>'[3]Full Year'!M9</f>
        <v>0</v>
      </c>
      <c r="M9" s="39">
        <f>'[3]Full Year'!N9</f>
        <v>0</v>
      </c>
      <c r="N9" s="39">
        <f>'[3]Full Year'!O9</f>
        <v>0</v>
      </c>
      <c r="O9" s="39">
        <f>'[3]Full Year'!P9</f>
        <v>0</v>
      </c>
      <c r="P9" s="39">
        <f>'[3]Full Year'!Q9</f>
        <v>0</v>
      </c>
      <c r="Q9" s="39">
        <f>'[3]Full Year'!R9</f>
        <v>0</v>
      </c>
      <c r="R9" s="40">
        <f>'[3]Full Year'!S9</f>
        <v>977252.24248452904</v>
      </c>
      <c r="S9" s="40">
        <f>'[3]Full Year'!T9</f>
        <v>38710.924556780723</v>
      </c>
      <c r="T9" s="41">
        <f>'[3]Full Year'!U9</f>
        <v>2304840.1945389835</v>
      </c>
      <c r="U9" s="42">
        <f>'[3]Full Year'!V9</f>
        <v>82388.577376425266</v>
      </c>
      <c r="V9" s="43">
        <f>'[3]Full Year'!W9</f>
        <v>3.7071033061053617E-2</v>
      </c>
      <c r="W9" s="44" t="str">
        <f t="shared" si="0"/>
        <v>Zero</v>
      </c>
      <c r="X9" s="45" t="str">
        <f t="shared" si="1"/>
        <v>Zero</v>
      </c>
      <c r="Y9" s="45" t="s">
        <v>32</v>
      </c>
      <c r="Z9" s="45">
        <f t="shared" si="2"/>
        <v>0</v>
      </c>
      <c r="AA9" s="46">
        <v>61742.696032655353</v>
      </c>
      <c r="AB9" s="46">
        <v>20363.559551790098</v>
      </c>
      <c r="AC9" s="108">
        <v>14981.090414345783</v>
      </c>
      <c r="AD9" s="108">
        <v>4769.9246483158104</v>
      </c>
      <c r="AE9" s="108">
        <v>16575.160040809122</v>
      </c>
      <c r="AF9" s="108">
        <v>5361.7272222157098</v>
      </c>
      <c r="AG9" s="108">
        <v>1594.0696264633389</v>
      </c>
      <c r="AH9" s="108">
        <v>591.80257389989947</v>
      </c>
    </row>
    <row r="10" spans="1:37" s="4" customFormat="1" outlineLevel="1" x14ac:dyDescent="0.3">
      <c r="A10" s="35" t="s">
        <v>45</v>
      </c>
      <c r="B10" s="36" t="s">
        <v>46</v>
      </c>
      <c r="C10" s="37">
        <f>'[1]Full Year'!D10</f>
        <v>22726.1</v>
      </c>
      <c r="D10" s="38">
        <f>'[2]Full Year'!E10</f>
        <v>940286.37128886895</v>
      </c>
      <c r="E10" s="38">
        <f>'[2]Full Year'!F10</f>
        <v>320543.62397237541</v>
      </c>
      <c r="F10" s="39">
        <f>'[3]Full Year'!G10</f>
        <v>75484.540122065999</v>
      </c>
      <c r="G10" s="39">
        <f>'[3]Full Year'!H10</f>
        <v>75159.200261813501</v>
      </c>
      <c r="H10" s="39">
        <f>'[3]Full Year'!I10</f>
        <v>87907.41</v>
      </c>
      <c r="I10" s="39">
        <f>'[3]Full Year'!J10</f>
        <v>82400.405732327505</v>
      </c>
      <c r="J10" s="39">
        <f>'[3]Full Year'!K10</f>
        <v>82696.827758944593</v>
      </c>
      <c r="K10" s="39">
        <f>'[3]Full Year'!L10</f>
        <v>0</v>
      </c>
      <c r="L10" s="39">
        <f>'[3]Full Year'!M10</f>
        <v>0</v>
      </c>
      <c r="M10" s="39">
        <f>'[3]Full Year'!N10</f>
        <v>0</v>
      </c>
      <c r="N10" s="39">
        <f>'[3]Full Year'!O10</f>
        <v>0</v>
      </c>
      <c r="O10" s="39">
        <f>'[3]Full Year'!P10</f>
        <v>0</v>
      </c>
      <c r="P10" s="39">
        <f>'[3]Full Year'!Q10</f>
        <v>0</v>
      </c>
      <c r="Q10" s="39">
        <f>'[3]Full Year'!R10</f>
        <v>0</v>
      </c>
      <c r="R10" s="40">
        <f>'[3]Full Year'!S10</f>
        <v>403648.38387515163</v>
      </c>
      <c r="S10" s="40">
        <f>'[3]Full Year'!T10</f>
        <v>6565.4492798622814</v>
      </c>
      <c r="T10" s="41">
        <f>'[3]Full Year'!U10</f>
        <v>952000.90536592365</v>
      </c>
      <c r="U10" s="42">
        <f>'[3]Full Year'!V10</f>
        <v>11714.534077054705</v>
      </c>
      <c r="V10" s="47">
        <f>'[3]Full Year'!W10</f>
        <v>1.2458474816557602E-2</v>
      </c>
      <c r="W10" s="44" t="str">
        <f t="shared" si="0"/>
        <v>Zero</v>
      </c>
      <c r="X10" s="45" t="str">
        <f t="shared" si="1"/>
        <v>Zero</v>
      </c>
      <c r="Y10" s="45" t="s">
        <v>32</v>
      </c>
      <c r="Z10" s="45">
        <f t="shared" si="2"/>
        <v>0</v>
      </c>
      <c r="AA10" s="46">
        <v>35200.844233329764</v>
      </c>
      <c r="AB10" s="46">
        <v>19711.0687421154</v>
      </c>
      <c r="AC10" s="108">
        <v>8723.8981448031209</v>
      </c>
      <c r="AD10" s="108">
        <v>5146.5664674417703</v>
      </c>
      <c r="AE10" s="108">
        <v>8676.9173970440206</v>
      </c>
      <c r="AF10" s="108">
        <v>4567.4155915997198</v>
      </c>
      <c r="AG10" s="108">
        <v>-46.980747759100268</v>
      </c>
      <c r="AH10" s="108">
        <v>-579.15087584205048</v>
      </c>
    </row>
    <row r="11" spans="1:37" s="4" customFormat="1" outlineLevel="1" x14ac:dyDescent="0.3">
      <c r="A11" s="35" t="s">
        <v>47</v>
      </c>
      <c r="B11" s="36" t="s">
        <v>48</v>
      </c>
      <c r="C11" s="37">
        <f>'[1]Full Year'!D11</f>
        <v>34039.1</v>
      </c>
      <c r="D11" s="38">
        <f>'[2]Full Year'!E11</f>
        <v>1661386.2745014653</v>
      </c>
      <c r="E11" s="38">
        <f>'[2]Full Year'!F11</f>
        <v>566366.58097754943</v>
      </c>
      <c r="F11" s="39">
        <f>'[3]Full Year'!G11</f>
        <v>142966.71951935501</v>
      </c>
      <c r="G11" s="39">
        <f>'[3]Full Year'!H11</f>
        <v>151964.86026154199</v>
      </c>
      <c r="H11" s="39">
        <f>'[3]Full Year'!I11</f>
        <v>160322.5</v>
      </c>
      <c r="I11" s="39">
        <f>'[3]Full Year'!J11</f>
        <v>155096.22143214999</v>
      </c>
      <c r="J11" s="39">
        <f>'[3]Full Year'!K11</f>
        <v>150681.83628429999</v>
      </c>
      <c r="K11" s="39">
        <f>'[3]Full Year'!L11</f>
        <v>0</v>
      </c>
      <c r="L11" s="39">
        <f>'[3]Full Year'!M11</f>
        <v>0</v>
      </c>
      <c r="M11" s="39">
        <f>'[3]Full Year'!N11</f>
        <v>0</v>
      </c>
      <c r="N11" s="39">
        <f>'[3]Full Year'!O11</f>
        <v>0</v>
      </c>
      <c r="O11" s="39">
        <f>'[3]Full Year'!P11</f>
        <v>0</v>
      </c>
      <c r="P11" s="39">
        <f>'[3]Full Year'!Q11</f>
        <v>0</v>
      </c>
      <c r="Q11" s="39">
        <f>'[3]Full Year'!R11</f>
        <v>0</v>
      </c>
      <c r="R11" s="40">
        <f>'[3]Full Year'!S11</f>
        <v>761032.13749734696</v>
      </c>
      <c r="S11" s="40">
        <f>'[3]Full Year'!T11</f>
        <v>59428.713775378186</v>
      </c>
      <c r="T11" s="41">
        <f>'[3]Full Year'!U11</f>
        <v>1794887.1167390258</v>
      </c>
      <c r="U11" s="42">
        <f>'[3]Full Year'!V11</f>
        <v>133500.84223756054</v>
      </c>
      <c r="V11" s="43">
        <f>'[3]Full Year'!W11</f>
        <v>8.03550891725167E-2</v>
      </c>
      <c r="W11" s="44" t="str">
        <f t="shared" si="0"/>
        <v>Zero</v>
      </c>
      <c r="X11" s="45" t="str">
        <f t="shared" si="1"/>
        <v>Zero</v>
      </c>
      <c r="Y11" s="45" t="s">
        <v>32</v>
      </c>
      <c r="Z11" s="45">
        <f t="shared" si="2"/>
        <v>0</v>
      </c>
      <c r="AA11" s="46">
        <v>66716.089434324895</v>
      </c>
      <c r="AB11" s="46">
        <v>35503.952852238399</v>
      </c>
      <c r="AC11" s="108">
        <v>16134.906529430224</v>
      </c>
      <c r="AD11" s="108">
        <v>8283.1944190025497</v>
      </c>
      <c r="AE11" s="108">
        <v>14954.904118317672</v>
      </c>
      <c r="AF11" s="108">
        <v>7105.5967212516198</v>
      </c>
      <c r="AG11" s="108">
        <v>-1180.0024111125513</v>
      </c>
      <c r="AH11" s="108">
        <v>-1177.5976977509299</v>
      </c>
    </row>
    <row r="12" spans="1:37" s="48" customFormat="1" outlineLevel="1" x14ac:dyDescent="0.3">
      <c r="A12" s="35" t="s">
        <v>49</v>
      </c>
      <c r="B12" s="36" t="s">
        <v>50</v>
      </c>
      <c r="C12" s="37">
        <f>'[1]Full Year'!D12</f>
        <v>28080.9</v>
      </c>
      <c r="D12" s="38">
        <f>'[2]Full Year'!E12</f>
        <v>1300631.261713831</v>
      </c>
      <c r="E12" s="38">
        <f>'[2]Full Year'!F12</f>
        <v>443385.19711824495</v>
      </c>
      <c r="F12" s="39">
        <f>'[3]Full Year'!G12</f>
        <v>103475.215059783</v>
      </c>
      <c r="G12" s="39">
        <f>'[3]Full Year'!H12</f>
        <v>111935.32797183801</v>
      </c>
      <c r="H12" s="39">
        <f>'[3]Full Year'!I12</f>
        <v>115273.1</v>
      </c>
      <c r="I12" s="39">
        <f>'[3]Full Year'!J12</f>
        <v>106682.990695402</v>
      </c>
      <c r="J12" s="39">
        <f>'[3]Full Year'!K12</f>
        <v>104958.172311713</v>
      </c>
      <c r="K12" s="39">
        <f>'[3]Full Year'!L12</f>
        <v>0</v>
      </c>
      <c r="L12" s="39">
        <f>'[3]Full Year'!M12</f>
        <v>0</v>
      </c>
      <c r="M12" s="39">
        <f>'[3]Full Year'!N12</f>
        <v>0</v>
      </c>
      <c r="N12" s="39">
        <f>'[3]Full Year'!O12</f>
        <v>0</v>
      </c>
      <c r="O12" s="39">
        <f>'[3]Full Year'!P12</f>
        <v>0</v>
      </c>
      <c r="P12" s="39">
        <f>'[3]Full Year'!Q12</f>
        <v>0</v>
      </c>
      <c r="Q12" s="39">
        <f>'[3]Full Year'!R12</f>
        <v>0</v>
      </c>
      <c r="R12" s="40">
        <f>'[3]Full Year'!S12</f>
        <v>542324.80603873602</v>
      </c>
      <c r="S12" s="40">
        <f>'[3]Full Year'!T12</f>
        <v>-6931.775783014833</v>
      </c>
      <c r="T12" s="41">
        <f>'[3]Full Year'!U12</f>
        <v>1279067.9387706039</v>
      </c>
      <c r="U12" s="42">
        <f>'[3]Full Year'!V12</f>
        <v>-21563.322943227133</v>
      </c>
      <c r="V12" s="47">
        <f>'[3]Full Year'!W12</f>
        <v>-1.6579120906884341E-2</v>
      </c>
      <c r="W12" s="44">
        <f t="shared" si="0"/>
        <v>14040.45</v>
      </c>
      <c r="X12" s="45" t="str">
        <f t="shared" si="1"/>
        <v>Zero</v>
      </c>
      <c r="Y12" s="45" t="s">
        <v>32</v>
      </c>
      <c r="Z12" s="45">
        <f t="shared" si="2"/>
        <v>14040.45</v>
      </c>
      <c r="AA12" s="46">
        <v>41588.26470330116</v>
      </c>
      <c r="AB12" s="46">
        <v>15371.045993482499</v>
      </c>
      <c r="AC12" s="108">
        <v>10076.170875366726</v>
      </c>
      <c r="AD12" s="108">
        <v>3512.9653767344898</v>
      </c>
      <c r="AE12" s="108">
        <v>9743.846548657395</v>
      </c>
      <c r="AF12" s="108">
        <v>3180.533595260752</v>
      </c>
      <c r="AG12" s="108">
        <v>-332.32432670933122</v>
      </c>
      <c r="AH12" s="108">
        <v>-332.43178147373783</v>
      </c>
      <c r="AI12" s="4"/>
      <c r="AJ12" s="4"/>
      <c r="AK12" s="4"/>
    </row>
    <row r="13" spans="1:37" s="4" customFormat="1" outlineLevel="1" x14ac:dyDescent="0.3">
      <c r="A13" s="35" t="s">
        <v>51</v>
      </c>
      <c r="B13" s="36" t="s">
        <v>52</v>
      </c>
      <c r="C13" s="37">
        <f>'[1]Full Year'!D13</f>
        <v>12165.7</v>
      </c>
      <c r="D13" s="38">
        <f>'[2]Full Year'!E13</f>
        <v>628216.03172380035</v>
      </c>
      <c r="E13" s="38">
        <f>'[2]Full Year'!F13</f>
        <v>214158.84521464352</v>
      </c>
      <c r="F13" s="39">
        <f>'[3]Full Year'!G13</f>
        <v>52969.723766085903</v>
      </c>
      <c r="G13" s="39">
        <f>'[3]Full Year'!H13</f>
        <v>51691.181932388099</v>
      </c>
      <c r="H13" s="39">
        <f>'[3]Full Year'!I13</f>
        <v>58984.95</v>
      </c>
      <c r="I13" s="39">
        <f>'[3]Full Year'!J13</f>
        <v>52962.622209626403</v>
      </c>
      <c r="J13" s="39">
        <f>'[3]Full Year'!K13</f>
        <v>62551.8612978971</v>
      </c>
      <c r="K13" s="39">
        <f>'[3]Full Year'!L13</f>
        <v>0</v>
      </c>
      <c r="L13" s="39">
        <f>'[3]Full Year'!M13</f>
        <v>0</v>
      </c>
      <c r="M13" s="39">
        <f>'[3]Full Year'!N13</f>
        <v>0</v>
      </c>
      <c r="N13" s="39">
        <f>'[3]Full Year'!O13</f>
        <v>0</v>
      </c>
      <c r="O13" s="39">
        <f>'[3]Full Year'!P13</f>
        <v>0</v>
      </c>
      <c r="P13" s="39">
        <f>'[3]Full Year'!Q13</f>
        <v>0</v>
      </c>
      <c r="Q13" s="39">
        <f>'[3]Full Year'!R13</f>
        <v>0</v>
      </c>
      <c r="R13" s="40">
        <f>'[3]Full Year'!S13</f>
        <v>279160.33920599747</v>
      </c>
      <c r="S13" s="40">
        <f>'[3]Full Year'!T13</f>
        <v>13864.709009036596</v>
      </c>
      <c r="T13" s="41">
        <f>'[3]Full Year'!U13</f>
        <v>658397.02642923931</v>
      </c>
      <c r="U13" s="42">
        <f>'[3]Full Year'!V13</f>
        <v>30180.994705438963</v>
      </c>
      <c r="V13" s="43">
        <f>'[3]Full Year'!W13</f>
        <v>4.8042382208272345E-2</v>
      </c>
      <c r="W13" s="44" t="str">
        <f t="shared" si="0"/>
        <v>Zero</v>
      </c>
      <c r="X13" s="45" t="str">
        <f t="shared" si="1"/>
        <v>Zero</v>
      </c>
      <c r="Y13" s="45" t="s">
        <v>32</v>
      </c>
      <c r="Z13" s="45">
        <f t="shared" si="2"/>
        <v>0</v>
      </c>
      <c r="AA13" s="46">
        <v>23905.434000344005</v>
      </c>
      <c r="AB13" s="46">
        <v>11070.862888362601</v>
      </c>
      <c r="AC13" s="108">
        <v>5378.0073026938526</v>
      </c>
      <c r="AD13" s="108">
        <v>2337.3737556116998</v>
      </c>
      <c r="AE13" s="108">
        <v>6241.6861441754445</v>
      </c>
      <c r="AF13" s="108">
        <v>2936.7366107527719</v>
      </c>
      <c r="AG13" s="108">
        <v>863.67884148159192</v>
      </c>
      <c r="AH13" s="108">
        <v>599.36285514107203</v>
      </c>
    </row>
    <row r="14" spans="1:37" s="4" customFormat="1" outlineLevel="1" x14ac:dyDescent="0.3">
      <c r="A14" s="35" t="s">
        <v>53</v>
      </c>
      <c r="B14" s="36" t="s">
        <v>54</v>
      </c>
      <c r="C14" s="37">
        <f>'[1]Full Year'!D14</f>
        <v>5541.3</v>
      </c>
      <c r="D14" s="38">
        <f>'[2]Full Year'!E14</f>
        <v>277079.99160876614</v>
      </c>
      <c r="E14" s="38">
        <f>'[2]Full Year'!F14</f>
        <v>94456.569139428379</v>
      </c>
      <c r="F14" s="39">
        <f>'[3]Full Year'!G14</f>
        <v>21820.970768813098</v>
      </c>
      <c r="G14" s="39">
        <f>'[3]Full Year'!H14</f>
        <v>25784.188519799602</v>
      </c>
      <c r="H14" s="39">
        <f>'[3]Full Year'!I14</f>
        <v>26986.75</v>
      </c>
      <c r="I14" s="39">
        <f>'[3]Full Year'!J14</f>
        <v>24006.098274651798</v>
      </c>
      <c r="J14" s="39">
        <f>'[3]Full Year'!K14</f>
        <v>22535.866835320401</v>
      </c>
      <c r="K14" s="39">
        <f>'[3]Full Year'!L14</f>
        <v>0</v>
      </c>
      <c r="L14" s="39">
        <f>'[3]Full Year'!M14</f>
        <v>0</v>
      </c>
      <c r="M14" s="39">
        <f>'[3]Full Year'!N14</f>
        <v>0</v>
      </c>
      <c r="N14" s="39">
        <f>'[3]Full Year'!O14</f>
        <v>0</v>
      </c>
      <c r="O14" s="39">
        <f>'[3]Full Year'!P14</f>
        <v>0</v>
      </c>
      <c r="P14" s="39">
        <f>'[3]Full Year'!Q14</f>
        <v>0</v>
      </c>
      <c r="Q14" s="39">
        <f>'[3]Full Year'!R14</f>
        <v>0</v>
      </c>
      <c r="R14" s="40">
        <f>'[3]Full Year'!S14</f>
        <v>121133.8743985849</v>
      </c>
      <c r="S14" s="40">
        <f>'[3]Full Year'!T14</f>
        <v>4122.9939422029565</v>
      </c>
      <c r="T14" s="41">
        <f>'[3]Full Year'!U14</f>
        <v>285693.09999666252</v>
      </c>
      <c r="U14" s="42">
        <f>'[3]Full Year'!V14</f>
        <v>8613.1083878963836</v>
      </c>
      <c r="V14" s="43">
        <f>'[3]Full Year'!W14</f>
        <v>3.1085277352173434E-2</v>
      </c>
      <c r="W14" s="44" t="str">
        <f t="shared" si="0"/>
        <v>Zero</v>
      </c>
      <c r="X14" s="45" t="str">
        <f t="shared" si="1"/>
        <v>Zero</v>
      </c>
      <c r="Y14" s="45" t="s">
        <v>32</v>
      </c>
      <c r="Z14" s="45">
        <f t="shared" si="2"/>
        <v>0</v>
      </c>
      <c r="AA14" s="46">
        <v>7560.4705291086111</v>
      </c>
      <c r="AB14" s="46">
        <v>2612.8021591628399</v>
      </c>
      <c r="AC14" s="108">
        <v>1546.1778640957227</v>
      </c>
      <c r="AD14" s="108">
        <v>532.85608342369801</v>
      </c>
      <c r="AE14" s="108">
        <v>2491.8081311236992</v>
      </c>
      <c r="AF14" s="108">
        <v>856.25099435165703</v>
      </c>
      <c r="AG14" s="108">
        <v>945.63026702797652</v>
      </c>
      <c r="AH14" s="108">
        <v>323.39491092795902</v>
      </c>
    </row>
    <row r="15" spans="1:37" s="49" customFormat="1" outlineLevel="1" x14ac:dyDescent="0.3">
      <c r="A15" s="35" t="s">
        <v>55</v>
      </c>
      <c r="B15" s="36" t="s">
        <v>56</v>
      </c>
      <c r="C15" s="37">
        <f>'[1]Full Year'!D15</f>
        <v>9681.7000000000007</v>
      </c>
      <c r="D15" s="38">
        <f>'[2]Full Year'!E15</f>
        <v>394563.43843425973</v>
      </c>
      <c r="E15" s="38">
        <f>'[2]Full Year'!F15</f>
        <v>134506.67616223914</v>
      </c>
      <c r="F15" s="39">
        <f>'[3]Full Year'!G15</f>
        <v>33600.450483866</v>
      </c>
      <c r="G15" s="39">
        <f>'[3]Full Year'!H15</f>
        <v>36155.043407843499</v>
      </c>
      <c r="H15" s="39">
        <f>'[3]Full Year'!I15</f>
        <v>40406.480000000003</v>
      </c>
      <c r="I15" s="39">
        <f>'[3]Full Year'!J15</f>
        <v>37080.611244560903</v>
      </c>
      <c r="J15" s="39">
        <f>'[3]Full Year'!K15</f>
        <v>32353.716210278501</v>
      </c>
      <c r="K15" s="39">
        <f>'[3]Full Year'!L15</f>
        <v>0</v>
      </c>
      <c r="L15" s="39">
        <f>'[3]Full Year'!M15</f>
        <v>0</v>
      </c>
      <c r="M15" s="39">
        <f>'[3]Full Year'!N15</f>
        <v>0</v>
      </c>
      <c r="N15" s="39">
        <f>'[3]Full Year'!O15</f>
        <v>0</v>
      </c>
      <c r="O15" s="39">
        <f>'[3]Full Year'!P15</f>
        <v>0</v>
      </c>
      <c r="P15" s="39">
        <f>'[3]Full Year'!Q15</f>
        <v>0</v>
      </c>
      <c r="Q15" s="39">
        <f>'[3]Full Year'!R15</f>
        <v>0</v>
      </c>
      <c r="R15" s="40">
        <f>'[3]Full Year'!S15</f>
        <v>179596.30134654889</v>
      </c>
      <c r="S15" s="40">
        <f>'[3]Full Year'!T15</f>
        <v>12972.161295761005</v>
      </c>
      <c r="T15" s="41">
        <f>'[3]Full Year'!U15</f>
        <v>423576.18242110591</v>
      </c>
      <c r="U15" s="42">
        <f>'[3]Full Year'!V15</f>
        <v>29012.743986846181</v>
      </c>
      <c r="V15" s="43">
        <f>'[3]Full Year'!W15</f>
        <v>7.3531252925960466E-2</v>
      </c>
      <c r="W15" s="44" t="str">
        <f t="shared" si="0"/>
        <v>Zero</v>
      </c>
      <c r="X15" s="45" t="str">
        <f t="shared" si="1"/>
        <v>Zero</v>
      </c>
      <c r="Y15" s="45" t="s">
        <v>32</v>
      </c>
      <c r="Z15" s="45">
        <f t="shared" si="2"/>
        <v>0</v>
      </c>
      <c r="AA15" s="46">
        <v>16634.287506166871</v>
      </c>
      <c r="AB15" s="46">
        <v>5642.67468602179</v>
      </c>
      <c r="AC15" s="108">
        <v>3967.3716006372274</v>
      </c>
      <c r="AD15" s="108">
        <v>1279.5438797327599</v>
      </c>
      <c r="AE15" s="108">
        <v>4734.9284208038771</v>
      </c>
      <c r="AF15" s="108">
        <v>1806.948998910234</v>
      </c>
      <c r="AG15" s="108">
        <v>767.55682016664969</v>
      </c>
      <c r="AH15" s="108">
        <v>527.40511917747403</v>
      </c>
      <c r="AI15" s="4"/>
      <c r="AJ15" s="4"/>
      <c r="AK15" s="4"/>
    </row>
    <row r="16" spans="1:37" s="62" customFormat="1" x14ac:dyDescent="0.3">
      <c r="A16" s="50"/>
      <c r="B16" s="51" t="s">
        <v>57</v>
      </c>
      <c r="C16" s="52">
        <f>'[1]Full Year'!D16</f>
        <v>283702</v>
      </c>
      <c r="D16" s="53">
        <f>'[2]Full Year'!E16</f>
        <v>13841983.9924429</v>
      </c>
      <c r="E16" s="53">
        <f>'[2]Full Year'!F16</f>
        <v>4718732.3430237835</v>
      </c>
      <c r="F16" s="54">
        <f>'[3]Full Year'!G16</f>
        <v>1154640.358660196</v>
      </c>
      <c r="G16" s="54">
        <f>'[3]Full Year'!H16</f>
        <v>1213464.0312071948</v>
      </c>
      <c r="H16" s="54">
        <f>'[3]Full Year'!I16</f>
        <v>1312481.99</v>
      </c>
      <c r="I16" s="54">
        <f>'[3]Full Year'!J16</f>
        <v>1246119.2101596755</v>
      </c>
      <c r="J16" s="54">
        <f>'[3]Full Year'!K16</f>
        <v>1146041.6700269384</v>
      </c>
      <c r="K16" s="54">
        <f>'[3]Full Year'!L16</f>
        <v>0</v>
      </c>
      <c r="L16" s="54">
        <f>'[3]Full Year'!M16</f>
        <v>0</v>
      </c>
      <c r="M16" s="54">
        <f>'[3]Full Year'!N16</f>
        <v>0</v>
      </c>
      <c r="N16" s="54">
        <f>'[3]Full Year'!O16</f>
        <v>0</v>
      </c>
      <c r="O16" s="54">
        <f>'[3]Full Year'!P16</f>
        <v>0</v>
      </c>
      <c r="P16" s="54">
        <f>'[3]Full Year'!Q16</f>
        <v>0</v>
      </c>
      <c r="Q16" s="54">
        <f>'[3]Full Year'!R16</f>
        <v>0</v>
      </c>
      <c r="R16" s="55">
        <f>'[3]Full Year'!S16</f>
        <v>6072747.2600540044</v>
      </c>
      <c r="S16" s="55">
        <f>'[3]Full Year'!T16</f>
        <v>227277.4200453693</v>
      </c>
      <c r="T16" s="56">
        <f>'[3]Full Year'!U16</f>
        <v>14322517.122768879</v>
      </c>
      <c r="U16" s="57">
        <f>'[3]Full Year'!V16</f>
        <v>480533.13032597862</v>
      </c>
      <c r="V16" s="58">
        <f>'[3]Full Year'!W16</f>
        <v>3.471562534592787E-2</v>
      </c>
      <c r="W16" s="59">
        <f>SUM(W6:W15)</f>
        <v>14040.45</v>
      </c>
      <c r="X16" s="59">
        <f t="shared" ref="X16:Y16" si="3">SUM(X6:X15)</f>
        <v>0</v>
      </c>
      <c r="Y16" s="59">
        <f t="shared" si="3"/>
        <v>0</v>
      </c>
      <c r="Z16" s="59">
        <f t="shared" si="2"/>
        <v>14040.45</v>
      </c>
      <c r="AA16" s="61">
        <v>482669.2033298256</v>
      </c>
      <c r="AB16" s="61">
        <v>206937.74833406782</v>
      </c>
      <c r="AC16" s="109">
        <v>115991.99927482523</v>
      </c>
      <c r="AD16" s="109">
        <v>48404.569890390536</v>
      </c>
      <c r="AE16" s="109">
        <v>120648.69801902649</v>
      </c>
      <c r="AF16" s="109">
        <v>47897.755937675603</v>
      </c>
      <c r="AG16" s="109">
        <v>4656.6987442012723</v>
      </c>
      <c r="AH16" s="109">
        <v>-506.81395271493284</v>
      </c>
      <c r="AI16" s="4"/>
      <c r="AJ16" s="4"/>
      <c r="AK16" s="4"/>
    </row>
    <row r="17" spans="1:37" s="4" customFormat="1" x14ac:dyDescent="0.3">
      <c r="A17" s="63"/>
      <c r="B17" s="64"/>
      <c r="C17" s="65"/>
      <c r="D17" s="66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39"/>
      <c r="P17" s="67"/>
      <c r="Q17" s="67"/>
      <c r="R17" s="68"/>
      <c r="S17" s="68"/>
      <c r="T17" s="69"/>
      <c r="U17" s="70"/>
      <c r="V17" s="43"/>
      <c r="W17" s="71"/>
      <c r="X17" s="72"/>
      <c r="Y17" s="72"/>
      <c r="Z17" s="72"/>
      <c r="AA17" s="73"/>
      <c r="AB17" s="73"/>
      <c r="AC17" s="110"/>
      <c r="AD17" s="110"/>
      <c r="AE17" s="110"/>
      <c r="AF17" s="110"/>
      <c r="AG17" s="110"/>
      <c r="AH17" s="110"/>
    </row>
    <row r="18" spans="1:37" s="4" customFormat="1" outlineLevel="1" x14ac:dyDescent="0.3">
      <c r="A18" s="35" t="s">
        <v>58</v>
      </c>
      <c r="B18" s="36" t="s">
        <v>59</v>
      </c>
      <c r="C18" s="37">
        <f>'[1]Full Year'!D18</f>
        <v>37558.300000000003</v>
      </c>
      <c r="D18" s="38">
        <f>'[2]Full Year'!E18</f>
        <v>1878583.6863910067</v>
      </c>
      <c r="E18" s="38">
        <f>'[2]Full Year'!F18</f>
        <v>640409.17869069416</v>
      </c>
      <c r="F18" s="39">
        <f>'[3]Full Year'!G18</f>
        <v>165038.17816853899</v>
      </c>
      <c r="G18" s="39">
        <f>'[3]Full Year'!H18</f>
        <v>177099.28768622299</v>
      </c>
      <c r="H18" s="39">
        <f>'[3]Full Year'!I18</f>
        <v>181651.7</v>
      </c>
      <c r="I18" s="39">
        <f>'[3]Full Year'!J18</f>
        <v>170041.697718565</v>
      </c>
      <c r="J18" s="39">
        <f>'[3]Full Year'!K18</f>
        <v>170785.467405206</v>
      </c>
      <c r="K18" s="39">
        <f>'[3]Full Year'!L18</f>
        <v>0</v>
      </c>
      <c r="L18" s="39">
        <f>'[3]Full Year'!M18</f>
        <v>0</v>
      </c>
      <c r="M18" s="39">
        <f>'[3]Full Year'!N18</f>
        <v>0</v>
      </c>
      <c r="N18" s="39">
        <f>'[3]Full Year'!O18</f>
        <v>0</v>
      </c>
      <c r="O18" s="39">
        <f>'[3]Full Year'!P18</f>
        <v>0</v>
      </c>
      <c r="P18" s="39">
        <f>'[3]Full Year'!Q18</f>
        <v>0</v>
      </c>
      <c r="Q18" s="39">
        <f>'[3]Full Year'!R18</f>
        <v>0</v>
      </c>
      <c r="R18" s="40">
        <f>'[3]Full Year'!S18</f>
        <v>864616.33097853302</v>
      </c>
      <c r="S18" s="40">
        <f>'[3]Full Year'!T18</f>
        <v>71290.440215610899</v>
      </c>
      <c r="T18" s="41">
        <f>'[3]Full Year'!U18</f>
        <v>2039189.4598550308</v>
      </c>
      <c r="U18" s="42">
        <f>'[3]Full Year'!V18</f>
        <v>160605.77346402407</v>
      </c>
      <c r="V18" s="43">
        <f>'[3]Full Year'!W18</f>
        <v>8.5493009775128928E-2</v>
      </c>
      <c r="W18" s="44" t="str">
        <f t="shared" si="0"/>
        <v>Zero</v>
      </c>
      <c r="X18" s="45" t="str">
        <f>IF($U$25&gt;0,"Zero",IF($U18&lt;0,$C18*0.25,"Zero"))</f>
        <v>Zero</v>
      </c>
      <c r="Y18" s="45" t="s">
        <v>32</v>
      </c>
      <c r="Z18" s="45">
        <f t="shared" si="2"/>
        <v>0</v>
      </c>
      <c r="AA18" s="46">
        <v>84495.117554818135</v>
      </c>
      <c r="AB18" s="46">
        <v>45991.318822164802</v>
      </c>
      <c r="AC18" s="108">
        <v>22926.095445991279</v>
      </c>
      <c r="AD18" s="108">
        <v>13007.4490482371</v>
      </c>
      <c r="AE18" s="108">
        <v>19965.93829793021</v>
      </c>
      <c r="AF18" s="108">
        <v>9885.7757682389602</v>
      </c>
      <c r="AG18" s="108">
        <v>-2960.1571480610692</v>
      </c>
      <c r="AH18" s="108">
        <v>-3121.6732799981401</v>
      </c>
    </row>
    <row r="19" spans="1:37" s="4" customFormat="1" outlineLevel="1" x14ac:dyDescent="0.3">
      <c r="A19" s="35" t="s">
        <v>60</v>
      </c>
      <c r="B19" s="36" t="s">
        <v>61</v>
      </c>
      <c r="C19" s="37">
        <f>'[1]Full Year'!D19</f>
        <v>23502.400000000001</v>
      </c>
      <c r="D19" s="38">
        <f>'[2]Full Year'!E19</f>
        <v>1100806.4180836747</v>
      </c>
      <c r="E19" s="38">
        <f>'[2]Full Year'!F19</f>
        <v>375264.90792472468</v>
      </c>
      <c r="F19" s="39">
        <f>'[3]Full Year'!G19</f>
        <v>90949.998036698598</v>
      </c>
      <c r="G19" s="39">
        <f>'[3]Full Year'!H19</f>
        <v>96795.856584097695</v>
      </c>
      <c r="H19" s="39">
        <f>'[3]Full Year'!I19</f>
        <v>104401.4</v>
      </c>
      <c r="I19" s="39">
        <f>'[3]Full Year'!J19</f>
        <v>92975.385846620498</v>
      </c>
      <c r="J19" s="39">
        <f>'[3]Full Year'!K19</f>
        <v>96378.286184810597</v>
      </c>
      <c r="K19" s="39">
        <f>'[3]Full Year'!L19</f>
        <v>0</v>
      </c>
      <c r="L19" s="39">
        <f>'[3]Full Year'!M19</f>
        <v>0</v>
      </c>
      <c r="M19" s="39">
        <f>'[3]Full Year'!N19</f>
        <v>0</v>
      </c>
      <c r="N19" s="39">
        <f>'[3]Full Year'!O19</f>
        <v>0</v>
      </c>
      <c r="O19" s="39">
        <f>'[3]Full Year'!P19</f>
        <v>0</v>
      </c>
      <c r="P19" s="39">
        <f>'[3]Full Year'!Q19</f>
        <v>0</v>
      </c>
      <c r="Q19" s="39">
        <f>'[3]Full Year'!R19</f>
        <v>0</v>
      </c>
      <c r="R19" s="40">
        <f>'[3]Full Year'!S19</f>
        <v>481500.92665222741</v>
      </c>
      <c r="S19" s="40">
        <f>'[3]Full Year'!T19</f>
        <v>16630.376295491587</v>
      </c>
      <c r="T19" s="41">
        <f>'[3]Full Year'!U19</f>
        <v>1135615.3930477062</v>
      </c>
      <c r="U19" s="42">
        <f>'[3]Full Year'!V19</f>
        <v>34808.974964031484</v>
      </c>
      <c r="V19" s="43">
        <f>'[3]Full Year'!W19</f>
        <v>3.1621340857212896E-2</v>
      </c>
      <c r="W19" s="44" t="str">
        <f t="shared" si="0"/>
        <v>Zero</v>
      </c>
      <c r="X19" s="45" t="str">
        <f t="shared" ref="X19:X24" si="4">IF($U$25&gt;0,"Zero",IF($U19&lt;0,$C19*0.25,"Zero"))</f>
        <v>Zero</v>
      </c>
      <c r="Y19" s="45" t="s">
        <v>32</v>
      </c>
      <c r="Z19" s="45">
        <f t="shared" si="2"/>
        <v>0</v>
      </c>
      <c r="AA19" s="46">
        <v>49445.212900823644</v>
      </c>
      <c r="AB19" s="46">
        <v>22698.311931171102</v>
      </c>
      <c r="AC19" s="108">
        <v>12244.370743060783</v>
      </c>
      <c r="AD19" s="108">
        <v>5394.1227239550599</v>
      </c>
      <c r="AE19" s="108">
        <v>12510.848430720744</v>
      </c>
      <c r="AF19" s="108">
        <v>5206.4409507776199</v>
      </c>
      <c r="AG19" s="108">
        <v>266.47768765996079</v>
      </c>
      <c r="AH19" s="108">
        <v>-187.68177317743994</v>
      </c>
    </row>
    <row r="20" spans="1:37" s="4" customFormat="1" outlineLevel="1" x14ac:dyDescent="0.3">
      <c r="A20" s="35" t="s">
        <v>62</v>
      </c>
      <c r="B20" s="36" t="s">
        <v>63</v>
      </c>
      <c r="C20" s="37">
        <f>'[1]Full Year'!D20</f>
        <v>55349.599999999999</v>
      </c>
      <c r="D20" s="38">
        <f>'[2]Full Year'!E20</f>
        <v>2650790.5209104768</v>
      </c>
      <c r="E20" s="38">
        <f>'[2]Full Year'!F20</f>
        <v>903654.48857838148</v>
      </c>
      <c r="F20" s="39">
        <f>'[3]Full Year'!G20</f>
        <v>211509.38461021401</v>
      </c>
      <c r="G20" s="39">
        <f>'[3]Full Year'!H20</f>
        <v>241588.18179495199</v>
      </c>
      <c r="H20" s="39">
        <f>'[3]Full Year'!I20</f>
        <v>238419.20000000001</v>
      </c>
      <c r="I20" s="39">
        <f>'[3]Full Year'!J20</f>
        <v>219684.21908243099</v>
      </c>
      <c r="J20" s="39">
        <f>'[3]Full Year'!K20</f>
        <v>235026.493683712</v>
      </c>
      <c r="K20" s="39">
        <f>'[3]Full Year'!L20</f>
        <v>0</v>
      </c>
      <c r="L20" s="39">
        <f>'[3]Full Year'!M20</f>
        <v>0</v>
      </c>
      <c r="M20" s="39">
        <f>'[3]Full Year'!N20</f>
        <v>0</v>
      </c>
      <c r="N20" s="39">
        <f>'[3]Full Year'!O20</f>
        <v>0</v>
      </c>
      <c r="O20" s="39">
        <f>'[3]Full Year'!P20</f>
        <v>0</v>
      </c>
      <c r="P20" s="39">
        <f>'[3]Full Year'!Q20</f>
        <v>0</v>
      </c>
      <c r="Q20" s="39">
        <f>'[3]Full Year'!R20</f>
        <v>0</v>
      </c>
      <c r="R20" s="40">
        <f>'[3]Full Year'!S20</f>
        <v>1146227.4791713092</v>
      </c>
      <c r="S20" s="40">
        <f>'[3]Full Year'!T20</f>
        <v>26798.642190814717</v>
      </c>
      <c r="T20" s="41">
        <f>'[3]Full Year'!U20</f>
        <v>2703366.6961587481</v>
      </c>
      <c r="U20" s="42">
        <f>'[3]Full Year'!V20</f>
        <v>52576.17524827132</v>
      </c>
      <c r="V20" s="47">
        <f>'[3]Full Year'!W20</f>
        <v>1.9834149410724762E-2</v>
      </c>
      <c r="W20" s="44" t="str">
        <f t="shared" si="0"/>
        <v>Zero</v>
      </c>
      <c r="X20" s="45" t="str">
        <f t="shared" si="4"/>
        <v>Zero</v>
      </c>
      <c r="Y20" s="45" t="s">
        <v>32</v>
      </c>
      <c r="Z20" s="45">
        <f t="shared" si="2"/>
        <v>0</v>
      </c>
      <c r="AA20" s="46">
        <v>86973.735551472477</v>
      </c>
      <c r="AB20" s="46">
        <v>31394.5742818461</v>
      </c>
      <c r="AC20" s="108">
        <v>21675.745539111187</v>
      </c>
      <c r="AD20" s="108">
        <v>7942.0905015800699</v>
      </c>
      <c r="AE20" s="108">
        <v>21546.726464122683</v>
      </c>
      <c r="AF20" s="108">
        <v>6879.8918505729907</v>
      </c>
      <c r="AG20" s="108">
        <v>-129.01907498850414</v>
      </c>
      <c r="AH20" s="108">
        <v>-1062.1986510070792</v>
      </c>
    </row>
    <row r="21" spans="1:37" s="4" customFormat="1" outlineLevel="1" x14ac:dyDescent="0.3">
      <c r="A21" s="35" t="s">
        <v>64</v>
      </c>
      <c r="B21" s="36" t="s">
        <v>65</v>
      </c>
      <c r="C21" s="37">
        <f>'[1]Full Year'!D21</f>
        <v>32593.5</v>
      </c>
      <c r="D21" s="38">
        <f>'[2]Full Year'!E21</f>
        <v>1574239.5601280481</v>
      </c>
      <c r="E21" s="38">
        <f>'[2]Full Year'!F21</f>
        <v>536658.26604765153</v>
      </c>
      <c r="F21" s="39">
        <f>'[3]Full Year'!G21</f>
        <v>126583.49370901199</v>
      </c>
      <c r="G21" s="39">
        <f>'[3]Full Year'!H21</f>
        <v>140079.16809356201</v>
      </c>
      <c r="H21" s="39">
        <f>'[3]Full Year'!I21</f>
        <v>147854.5</v>
      </c>
      <c r="I21" s="39">
        <f>'[3]Full Year'!J21</f>
        <v>138711.06006787301</v>
      </c>
      <c r="J21" s="39">
        <f>'[3]Full Year'!K21</f>
        <v>145308.34096198599</v>
      </c>
      <c r="K21" s="39">
        <f>'[3]Full Year'!L21</f>
        <v>0</v>
      </c>
      <c r="L21" s="39">
        <f>'[3]Full Year'!M21</f>
        <v>0</v>
      </c>
      <c r="M21" s="39">
        <f>'[3]Full Year'!N21</f>
        <v>0</v>
      </c>
      <c r="N21" s="39">
        <f>'[3]Full Year'!O21</f>
        <v>0</v>
      </c>
      <c r="O21" s="39">
        <f>'[3]Full Year'!P21</f>
        <v>0</v>
      </c>
      <c r="P21" s="39">
        <f>'[3]Full Year'!Q21</f>
        <v>0</v>
      </c>
      <c r="Q21" s="39">
        <f>'[3]Full Year'!R21</f>
        <v>0</v>
      </c>
      <c r="R21" s="40">
        <f>'[3]Full Year'!S21</f>
        <v>698536.56283243303</v>
      </c>
      <c r="S21" s="40">
        <f>'[3]Full Year'!T21</f>
        <v>33735.196590358275</v>
      </c>
      <c r="T21" s="41">
        <f>'[3]Full Year'!U21</f>
        <v>1647491.8934727195</v>
      </c>
      <c r="U21" s="42">
        <f>'[3]Full Year'!V21</f>
        <v>73252.33334467141</v>
      </c>
      <c r="V21" s="43">
        <f>'[3]Full Year'!W21</f>
        <v>4.6531884472978874E-2</v>
      </c>
      <c r="W21" s="44" t="str">
        <f t="shared" si="0"/>
        <v>Zero</v>
      </c>
      <c r="X21" s="45" t="str">
        <f t="shared" si="4"/>
        <v>Zero</v>
      </c>
      <c r="Y21" s="45" t="s">
        <v>32</v>
      </c>
      <c r="Z21" s="45">
        <f t="shared" si="2"/>
        <v>0</v>
      </c>
      <c r="AA21" s="46">
        <v>59172.012623665454</v>
      </c>
      <c r="AB21" s="46">
        <v>21280.698241868398</v>
      </c>
      <c r="AC21" s="108">
        <v>14988.845053439192</v>
      </c>
      <c r="AD21" s="108">
        <v>5559.0385384015799</v>
      </c>
      <c r="AE21" s="108">
        <v>14212.398211435933</v>
      </c>
      <c r="AF21" s="108">
        <v>4577.5628975729696</v>
      </c>
      <c r="AG21" s="108">
        <v>-776.44684200325901</v>
      </c>
      <c r="AH21" s="108">
        <v>-981.47564082861027</v>
      </c>
    </row>
    <row r="22" spans="1:37" s="4" customFormat="1" outlineLevel="1" x14ac:dyDescent="0.3">
      <c r="A22" s="35" t="s">
        <v>66</v>
      </c>
      <c r="B22" s="36" t="e">
        <v>#N/A</v>
      </c>
      <c r="C22" s="37">
        <f>'[1]Full Year'!D22</f>
        <v>0</v>
      </c>
      <c r="D22" s="38">
        <f>'[2]Full Year'!E22</f>
        <v>0</v>
      </c>
      <c r="E22" s="38">
        <f>'[2]Full Year'!F22</f>
        <v>0</v>
      </c>
      <c r="F22" s="39">
        <f>'[3]Full Year'!G22</f>
        <v>0</v>
      </c>
      <c r="G22" s="39">
        <f>'[3]Full Year'!H22</f>
        <v>0</v>
      </c>
      <c r="H22" s="39">
        <f>'[3]Full Year'!I22</f>
        <v>0</v>
      </c>
      <c r="I22" s="39">
        <f>'[3]Full Year'!J22</f>
        <v>0</v>
      </c>
      <c r="J22" s="39">
        <f>'[3]Full Year'!K22</f>
        <v>0</v>
      </c>
      <c r="K22" s="39">
        <f>'[3]Full Year'!L22</f>
        <v>0</v>
      </c>
      <c r="L22" s="39">
        <f>'[3]Full Year'!M22</f>
        <v>0</v>
      </c>
      <c r="M22" s="39">
        <f>'[3]Full Year'!N22</f>
        <v>0</v>
      </c>
      <c r="N22" s="39">
        <f>'[3]Full Year'!O22</f>
        <v>0</v>
      </c>
      <c r="O22" s="39">
        <f>'[3]Full Year'!P22</f>
        <v>0</v>
      </c>
      <c r="P22" s="39">
        <f>'[3]Full Year'!Q22</f>
        <v>0</v>
      </c>
      <c r="Q22" s="39">
        <f>'[3]Full Year'!R22</f>
        <v>0</v>
      </c>
      <c r="R22" s="40">
        <f>'[3]Full Year'!S22</f>
        <v>0</v>
      </c>
      <c r="S22" s="40">
        <f>'[3]Full Year'!T22</f>
        <v>0</v>
      </c>
      <c r="T22" s="41">
        <f>'[3]Full Year'!U22</f>
        <v>0</v>
      </c>
      <c r="U22" s="42">
        <f>'[3]Full Year'!V22</f>
        <v>0</v>
      </c>
      <c r="V22" s="43" t="e">
        <f>'[3]Full Year'!W22</f>
        <v>#DIV/0!</v>
      </c>
      <c r="W22" s="44" t="str">
        <f t="shared" si="0"/>
        <v>Zero</v>
      </c>
      <c r="X22" s="45" t="str">
        <f t="shared" si="4"/>
        <v>Zero</v>
      </c>
      <c r="Y22" s="45" t="s">
        <v>32</v>
      </c>
      <c r="Z22" s="45">
        <f t="shared" si="2"/>
        <v>0</v>
      </c>
      <c r="AA22" s="46"/>
      <c r="AB22" s="46"/>
      <c r="AC22" s="108"/>
      <c r="AD22" s="108"/>
      <c r="AE22" s="108"/>
      <c r="AF22" s="108"/>
      <c r="AG22" s="108"/>
      <c r="AH22" s="108"/>
    </row>
    <row r="23" spans="1:37" s="4" customFormat="1" outlineLevel="1" x14ac:dyDescent="0.3">
      <c r="A23" s="35" t="s">
        <v>67</v>
      </c>
      <c r="B23" s="36" t="s">
        <v>68</v>
      </c>
      <c r="C23" s="37">
        <f>'[1]Full Year'!D23</f>
        <v>24429</v>
      </c>
      <c r="D23" s="38">
        <f>'[2]Full Year'!E23</f>
        <v>1010370.7176077445</v>
      </c>
      <c r="E23" s="38">
        <f>'[2]Full Year'!F23</f>
        <v>344435.37763248006</v>
      </c>
      <c r="F23" s="39">
        <f>'[3]Full Year'!G23</f>
        <v>72702.127383892293</v>
      </c>
      <c r="G23" s="39">
        <f>'[3]Full Year'!H23</f>
        <v>84105.783058966903</v>
      </c>
      <c r="H23" s="39">
        <f>'[3]Full Year'!I23</f>
        <v>84742.9</v>
      </c>
      <c r="I23" s="39">
        <f>'[3]Full Year'!J23</f>
        <v>76274.554821687605</v>
      </c>
      <c r="J23" s="39">
        <f>'[3]Full Year'!K23</f>
        <v>76103.897218003694</v>
      </c>
      <c r="K23" s="39">
        <f>'[3]Full Year'!L23</f>
        <v>0</v>
      </c>
      <c r="L23" s="39">
        <f>'[3]Full Year'!M23</f>
        <v>0</v>
      </c>
      <c r="M23" s="39">
        <f>'[3]Full Year'!N23</f>
        <v>0</v>
      </c>
      <c r="N23" s="39">
        <f>'[3]Full Year'!O23</f>
        <v>0</v>
      </c>
      <c r="O23" s="39">
        <f>'[3]Full Year'!P23</f>
        <v>0</v>
      </c>
      <c r="P23" s="39">
        <f>'[3]Full Year'!Q23</f>
        <v>0</v>
      </c>
      <c r="Q23" s="39">
        <f>'[3]Full Year'!R23</f>
        <v>0</v>
      </c>
      <c r="R23" s="40">
        <f>'[3]Full Year'!S23</f>
        <v>393929.26248255052</v>
      </c>
      <c r="S23" s="40">
        <f>'[3]Full Year'!T23</f>
        <v>-32750.291563200008</v>
      </c>
      <c r="T23" s="41">
        <f>'[3]Full Year'!U23</f>
        <v>929078.44925129844</v>
      </c>
      <c r="U23" s="42">
        <f>'[3]Full Year'!V23</f>
        <v>-81292.26835644606</v>
      </c>
      <c r="V23" s="47">
        <f>'[3]Full Year'!W23</f>
        <v>-8.0457862584261963E-2</v>
      </c>
      <c r="W23" s="44">
        <f t="shared" si="0"/>
        <v>12214.5</v>
      </c>
      <c r="X23" s="45" t="str">
        <f t="shared" si="4"/>
        <v>Zero</v>
      </c>
      <c r="Y23" s="45" t="s">
        <v>32</v>
      </c>
      <c r="Z23" s="45">
        <f t="shared" si="2"/>
        <v>12214.5</v>
      </c>
      <c r="AA23" s="46">
        <v>27431.78058293966</v>
      </c>
      <c r="AB23" s="46">
        <v>7711.4850307957604</v>
      </c>
      <c r="AC23" s="108">
        <v>6593.0835733901358</v>
      </c>
      <c r="AD23" s="108">
        <v>1657.64910756824</v>
      </c>
      <c r="AE23" s="108">
        <v>6937.7456792956118</v>
      </c>
      <c r="AF23" s="108">
        <v>2030.424842198458</v>
      </c>
      <c r="AG23" s="108">
        <v>344.66210590547598</v>
      </c>
      <c r="AH23" s="108">
        <v>372.77573463021804</v>
      </c>
    </row>
    <row r="24" spans="1:37" s="4" customFormat="1" outlineLevel="1" x14ac:dyDescent="0.3">
      <c r="A24" s="35" t="s">
        <v>69</v>
      </c>
      <c r="B24" s="36" t="s">
        <v>70</v>
      </c>
      <c r="C24" s="37">
        <f>'[1]Full Year'!D24</f>
        <v>27552.400000000001</v>
      </c>
      <c r="D24" s="38">
        <f>'[2]Full Year'!E24</f>
        <v>881805.21149106557</v>
      </c>
      <c r="E24" s="38">
        <f>'[2]Full Year'!F24</f>
        <v>300607.39659730421</v>
      </c>
      <c r="F24" s="39">
        <f>'[3]Full Year'!G24</f>
        <v>67943.794847280005</v>
      </c>
      <c r="G24" s="39">
        <f>'[3]Full Year'!H24</f>
        <v>73421.230185309105</v>
      </c>
      <c r="H24" s="39">
        <f>'[3]Full Year'!I24</f>
        <v>75868.23</v>
      </c>
      <c r="I24" s="39">
        <f>'[3]Full Year'!J24</f>
        <v>73454.756897048996</v>
      </c>
      <c r="J24" s="39">
        <f>'[3]Full Year'!K24</f>
        <v>70397.368794182607</v>
      </c>
      <c r="K24" s="39">
        <f>'[3]Full Year'!L24</f>
        <v>0</v>
      </c>
      <c r="L24" s="39">
        <f>'[3]Full Year'!M24</f>
        <v>0</v>
      </c>
      <c r="M24" s="39">
        <f>'[3]Full Year'!N24</f>
        <v>0</v>
      </c>
      <c r="N24" s="39">
        <f>'[3]Full Year'!O24</f>
        <v>0</v>
      </c>
      <c r="O24" s="39">
        <f>'[3]Full Year'!P24</f>
        <v>0</v>
      </c>
      <c r="P24" s="39">
        <f>'[3]Full Year'!Q24</f>
        <v>0</v>
      </c>
      <c r="Q24" s="39">
        <f>'[3]Full Year'!R24</f>
        <v>0</v>
      </c>
      <c r="R24" s="40">
        <f>'[3]Full Year'!S24</f>
        <v>361085.38072382071</v>
      </c>
      <c r="S24" s="40">
        <f>'[3]Full Year'!T24</f>
        <v>-11300.960088856285</v>
      </c>
      <c r="T24" s="41">
        <f>'[3]Full Year'!U24</f>
        <v>851616.46397127525</v>
      </c>
      <c r="U24" s="42">
        <f>'[3]Full Year'!V24</f>
        <v>-30188.747519790311</v>
      </c>
      <c r="V24" s="47">
        <f>'[3]Full Year'!W24</f>
        <v>-3.4235165687831935E-2</v>
      </c>
      <c r="W24" s="44">
        <f t="shared" si="0"/>
        <v>13776.2</v>
      </c>
      <c r="X24" s="45" t="str">
        <f t="shared" si="4"/>
        <v>Zero</v>
      </c>
      <c r="Y24" s="45" t="s">
        <v>32</v>
      </c>
      <c r="Z24" s="45">
        <f t="shared" si="2"/>
        <v>13776.2</v>
      </c>
      <c r="AA24" s="46">
        <v>29782.179235729418</v>
      </c>
      <c r="AB24" s="46">
        <v>12420.224732632199</v>
      </c>
      <c r="AC24" s="108">
        <v>7432.8261954786376</v>
      </c>
      <c r="AD24" s="108">
        <v>3149.7558388238599</v>
      </c>
      <c r="AE24" s="108">
        <v>6846.5876751175456</v>
      </c>
      <c r="AF24" s="108">
        <v>2535.2917679238408</v>
      </c>
      <c r="AG24" s="108">
        <v>-586.23852036109201</v>
      </c>
      <c r="AH24" s="108">
        <v>-614.46407090001912</v>
      </c>
    </row>
    <row r="25" spans="1:37" s="62" customFormat="1" x14ac:dyDescent="0.3">
      <c r="A25" s="50"/>
      <c r="B25" s="51" t="s">
        <v>71</v>
      </c>
      <c r="C25" s="52">
        <f>'[1]Full Year'!D25</f>
        <v>200985.19999999998</v>
      </c>
      <c r="D25" s="53">
        <f>'[2]Full Year'!E25</f>
        <v>9096596.114612015</v>
      </c>
      <c r="E25" s="53">
        <f>'[2]Full Year'!F25</f>
        <v>3101029.6154712364</v>
      </c>
      <c r="F25" s="54">
        <f>'[3]Full Year'!G25</f>
        <v>734726.97675563593</v>
      </c>
      <c r="G25" s="54">
        <f>'[3]Full Year'!H25</f>
        <v>813089.50740311062</v>
      </c>
      <c r="H25" s="54">
        <f>'[3]Full Year'!I25</f>
        <v>832937.93</v>
      </c>
      <c r="I25" s="54">
        <f>'[3]Full Year'!J25</f>
        <v>771141.67443422612</v>
      </c>
      <c r="J25" s="54">
        <f>'[3]Full Year'!K25</f>
        <v>793999.85424790089</v>
      </c>
      <c r="K25" s="54">
        <f>'[3]Full Year'!L25</f>
        <v>0</v>
      </c>
      <c r="L25" s="54">
        <f>'[3]Full Year'!M25</f>
        <v>0</v>
      </c>
      <c r="M25" s="54">
        <f>'[3]Full Year'!N25</f>
        <v>0</v>
      </c>
      <c r="N25" s="54">
        <f>'[3]Full Year'!O25</f>
        <v>0</v>
      </c>
      <c r="O25" s="54">
        <f>'[3]Full Year'!P25</f>
        <v>0</v>
      </c>
      <c r="P25" s="54">
        <f>'[3]Full Year'!Q25</f>
        <v>0</v>
      </c>
      <c r="Q25" s="54">
        <f>'[3]Full Year'!R25</f>
        <v>0</v>
      </c>
      <c r="R25" s="55">
        <f>'[3]Full Year'!S25</f>
        <v>3945895.9428408733</v>
      </c>
      <c r="S25" s="55">
        <f>'[3]Full Year'!T25</f>
        <v>104403.40364021854</v>
      </c>
      <c r="T25" s="56">
        <f>'[3]Full Year'!U25</f>
        <v>9306358.3557567783</v>
      </c>
      <c r="U25" s="57">
        <f>'[3]Full Year'!V25</f>
        <v>209762.24114476331</v>
      </c>
      <c r="V25" s="58">
        <f>'[3]Full Year'!W25</f>
        <v>2.3059421183690754E-2</v>
      </c>
      <c r="W25" s="59">
        <f>SUM(W18:W24)</f>
        <v>25990.7</v>
      </c>
      <c r="X25" s="59">
        <f>SUM(X18:X24)</f>
        <v>0</v>
      </c>
      <c r="Y25" s="60">
        <f t="shared" ref="Y25" si="5">SUM(Y18:Y24)</f>
        <v>0</v>
      </c>
      <c r="Z25" s="60">
        <f t="shared" si="2"/>
        <v>25990.7</v>
      </c>
      <c r="AA25" s="61">
        <v>337300.03844944877</v>
      </c>
      <c r="AB25" s="61">
        <v>141496.61304047838</v>
      </c>
      <c r="AC25" s="109">
        <v>85860.966550471217</v>
      </c>
      <c r="AD25" s="109">
        <v>36710.105758565915</v>
      </c>
      <c r="AE25" s="109">
        <v>82020.244758622721</v>
      </c>
      <c r="AF25" s="109">
        <v>31115.388077284842</v>
      </c>
      <c r="AG25" s="109">
        <v>-3840.7217918484876</v>
      </c>
      <c r="AH25" s="109">
        <v>-5594.7176812810703</v>
      </c>
      <c r="AI25" s="4"/>
      <c r="AJ25" s="4"/>
      <c r="AK25" s="4"/>
    </row>
    <row r="26" spans="1:37" s="4" customFormat="1" x14ac:dyDescent="0.3">
      <c r="A26" s="63"/>
      <c r="B26" s="74"/>
      <c r="C26" s="37"/>
      <c r="D26" s="38"/>
      <c r="E26" s="38"/>
      <c r="F26" s="67"/>
      <c r="G26" s="39"/>
      <c r="H26" s="39"/>
      <c r="I26" s="67"/>
      <c r="J26" s="67"/>
      <c r="K26" s="67"/>
      <c r="L26" s="67"/>
      <c r="M26" s="67"/>
      <c r="N26" s="67"/>
      <c r="O26" s="39"/>
      <c r="P26" s="67"/>
      <c r="Q26" s="67"/>
      <c r="R26" s="75"/>
      <c r="S26" s="40"/>
      <c r="T26" s="41"/>
      <c r="U26" s="42"/>
      <c r="V26" s="43"/>
      <c r="W26" s="44"/>
      <c r="X26" s="45"/>
      <c r="Y26" s="72"/>
      <c r="Z26" s="72"/>
      <c r="AA26" s="73"/>
      <c r="AB26" s="73"/>
      <c r="AC26" s="110"/>
      <c r="AD26" s="110"/>
      <c r="AE26" s="110"/>
      <c r="AF26" s="110"/>
      <c r="AG26" s="110"/>
      <c r="AH26" s="110"/>
    </row>
    <row r="27" spans="1:37" s="4" customFormat="1" outlineLevel="1" x14ac:dyDescent="0.3">
      <c r="A27" s="35" t="s">
        <v>72</v>
      </c>
      <c r="B27" s="36" t="s">
        <v>73</v>
      </c>
      <c r="C27" s="37">
        <f>'[1]Full Year'!D27</f>
        <v>60787.5</v>
      </c>
      <c r="D27" s="38">
        <f>'[2]Full Year'!E27</f>
        <v>2702866.4183159675</v>
      </c>
      <c r="E27" s="38">
        <f>'[2]Full Year'!F27</f>
        <v>921407.16200391331</v>
      </c>
      <c r="F27" s="39">
        <f>'[3]Full Year'!G27</f>
        <v>233882.04817263299</v>
      </c>
      <c r="G27" s="39">
        <f>'[3]Full Year'!H27</f>
        <v>246695.99833494201</v>
      </c>
      <c r="H27" s="39">
        <f>'[3]Full Year'!I27</f>
        <v>258833.9</v>
      </c>
      <c r="I27" s="39">
        <f>'[3]Full Year'!J27</f>
        <v>236688.816575273</v>
      </c>
      <c r="J27" s="39">
        <f>'[3]Full Year'!K27</f>
        <v>248554.96202425801</v>
      </c>
      <c r="K27" s="39">
        <f>'[3]Full Year'!L27</f>
        <v>0</v>
      </c>
      <c r="L27" s="39">
        <f>'[3]Full Year'!M27</f>
        <v>0</v>
      </c>
      <c r="M27" s="39">
        <f>'[3]Full Year'!N27</f>
        <v>0</v>
      </c>
      <c r="N27" s="39">
        <f>'[3]Full Year'!O27</f>
        <v>0</v>
      </c>
      <c r="O27" s="39">
        <f>'[3]Full Year'!P27</f>
        <v>0</v>
      </c>
      <c r="P27" s="39">
        <f>'[3]Full Year'!Q27</f>
        <v>0</v>
      </c>
      <c r="Q27" s="39">
        <f>'[3]Full Year'!R27</f>
        <v>0</v>
      </c>
      <c r="R27" s="40">
        <f>'[3]Full Year'!S27</f>
        <v>1224655.7251071059</v>
      </c>
      <c r="S27" s="40">
        <f>'[3]Full Year'!T27</f>
        <v>83235.236652272753</v>
      </c>
      <c r="T27" s="41">
        <f>'[3]Full Year'!U27</f>
        <v>2888338.9743092121</v>
      </c>
      <c r="U27" s="42">
        <f>'[3]Full Year'!V27</f>
        <v>185472.55599324452</v>
      </c>
      <c r="V27" s="43">
        <f>'[3]Full Year'!W27</f>
        <v>6.8620689034570928E-2</v>
      </c>
      <c r="W27" s="44" t="str">
        <f t="shared" si="0"/>
        <v>Zero</v>
      </c>
      <c r="X27" s="45" t="str">
        <f>IF($U$31&gt;0,"Zero",IF($U27&lt;0,$C27*0.25,"Zero"))</f>
        <v>Zero</v>
      </c>
      <c r="Y27" s="45" t="s">
        <v>32</v>
      </c>
      <c r="Z27" s="45">
        <f t="shared" si="2"/>
        <v>0</v>
      </c>
      <c r="AA27" s="46">
        <v>74112.206534996294</v>
      </c>
      <c r="AB27" s="46">
        <v>28266.006145790601</v>
      </c>
      <c r="AC27" s="108">
        <v>18034.018088392746</v>
      </c>
      <c r="AD27" s="108">
        <v>6712.58081279831</v>
      </c>
      <c r="AE27" s="108">
        <v>18559.764970440909</v>
      </c>
      <c r="AF27" s="108">
        <v>6068.7080006189099</v>
      </c>
      <c r="AG27" s="108">
        <v>525.74688204816266</v>
      </c>
      <c r="AH27" s="108">
        <v>-643.87281217940017</v>
      </c>
    </row>
    <row r="28" spans="1:37" s="4" customFormat="1" outlineLevel="1" x14ac:dyDescent="0.3">
      <c r="A28" s="35" t="s">
        <v>74</v>
      </c>
      <c r="B28" s="36" t="s">
        <v>75</v>
      </c>
      <c r="C28" s="37">
        <f>'[1]Full Year'!D28</f>
        <v>50403.199999999997</v>
      </c>
      <c r="D28" s="38">
        <f>'[2]Full Year'!E28</f>
        <v>2391454.7262967019</v>
      </c>
      <c r="E28" s="38">
        <f>'[2]Full Year'!F28</f>
        <v>815246.91619454569</v>
      </c>
      <c r="F28" s="39">
        <f>'[3]Full Year'!G28</f>
        <v>210991.08999630599</v>
      </c>
      <c r="G28" s="39">
        <f>'[3]Full Year'!H28</f>
        <v>211087.769994918</v>
      </c>
      <c r="H28" s="39">
        <f>'[3]Full Year'!I28</f>
        <v>238291.4</v>
      </c>
      <c r="I28" s="39">
        <f>'[3]Full Year'!J28</f>
        <v>213218.22464089899</v>
      </c>
      <c r="J28" s="39">
        <f>'[3]Full Year'!K28</f>
        <v>210623.633791284</v>
      </c>
      <c r="K28" s="39">
        <f>'[3]Full Year'!L28</f>
        <v>0</v>
      </c>
      <c r="L28" s="39">
        <f>'[3]Full Year'!M28</f>
        <v>0</v>
      </c>
      <c r="M28" s="39">
        <f>'[3]Full Year'!N28</f>
        <v>0</v>
      </c>
      <c r="N28" s="39">
        <f>'[3]Full Year'!O28</f>
        <v>0</v>
      </c>
      <c r="O28" s="39">
        <f>'[3]Full Year'!P28</f>
        <v>0</v>
      </c>
      <c r="P28" s="39">
        <f>'[3]Full Year'!Q28</f>
        <v>0</v>
      </c>
      <c r="Q28" s="39">
        <f>'[3]Full Year'!R28</f>
        <v>0</v>
      </c>
      <c r="R28" s="40">
        <f>'[3]Full Year'!S28</f>
        <v>1084212.118423407</v>
      </c>
      <c r="S28" s="40">
        <f>'[3]Full Year'!T28</f>
        <v>74300.787508309702</v>
      </c>
      <c r="T28" s="41">
        <f>'[3]Full Year'!U28</f>
        <v>2557104.0528853941</v>
      </c>
      <c r="U28" s="42">
        <f>'[3]Full Year'!V28</f>
        <v>165649.32658869214</v>
      </c>
      <c r="V28" s="43">
        <f>'[3]Full Year'!W28</f>
        <v>6.9267180669236067E-2</v>
      </c>
      <c r="W28" s="44" t="str">
        <f t="shared" si="0"/>
        <v>Zero</v>
      </c>
      <c r="X28" s="45" t="str">
        <f t="shared" ref="X28:X30" si="6">IF($U$31&gt;0,"Zero",IF($U28&lt;0,$C28*0.25,"Zero"))</f>
        <v>Zero</v>
      </c>
      <c r="Y28" s="45" t="s">
        <v>32</v>
      </c>
      <c r="Z28" s="45">
        <f t="shared" si="2"/>
        <v>0</v>
      </c>
      <c r="AA28" s="46">
        <v>103415.51707782377</v>
      </c>
      <c r="AB28" s="46">
        <v>42605.559555715401</v>
      </c>
      <c r="AC28" s="108">
        <v>24805.554507388562</v>
      </c>
      <c r="AD28" s="108">
        <v>9775.0250771791198</v>
      </c>
      <c r="AE28" s="108">
        <v>27926.801939629284</v>
      </c>
      <c r="AF28" s="108">
        <v>12035.68439392248</v>
      </c>
      <c r="AG28" s="108">
        <v>3121.2474322407215</v>
      </c>
      <c r="AH28" s="108">
        <v>2260.6593167433603</v>
      </c>
    </row>
    <row r="29" spans="1:37" s="4" customFormat="1" outlineLevel="1" x14ac:dyDescent="0.3">
      <c r="A29" s="35" t="s">
        <v>76</v>
      </c>
      <c r="B29" s="36" t="s">
        <v>77</v>
      </c>
      <c r="C29" s="37">
        <f>'[1]Full Year'!D29</f>
        <v>46953.8</v>
      </c>
      <c r="D29" s="38">
        <f>'[2]Full Year'!E29</f>
        <v>2092306.6512758364</v>
      </c>
      <c r="E29" s="38">
        <f>'[2]Full Year'!F29</f>
        <v>713267.33741993259</v>
      </c>
      <c r="F29" s="39">
        <f>'[3]Full Year'!G29</f>
        <v>170857.77001732701</v>
      </c>
      <c r="G29" s="39">
        <f>'[3]Full Year'!H29</f>
        <v>179894.050703983</v>
      </c>
      <c r="H29" s="39">
        <f>'[3]Full Year'!I29</f>
        <v>185791.7</v>
      </c>
      <c r="I29" s="39">
        <f>'[3]Full Year'!J29</f>
        <v>182129.52224606299</v>
      </c>
      <c r="J29" s="39">
        <f>'[3]Full Year'!K29</f>
        <v>175018.46379474999</v>
      </c>
      <c r="K29" s="39">
        <f>'[3]Full Year'!L29</f>
        <v>0</v>
      </c>
      <c r="L29" s="39">
        <f>'[3]Full Year'!M29</f>
        <v>0</v>
      </c>
      <c r="M29" s="39">
        <f>'[3]Full Year'!N29</f>
        <v>0</v>
      </c>
      <c r="N29" s="39">
        <f>'[3]Full Year'!O29</f>
        <v>0</v>
      </c>
      <c r="O29" s="39">
        <f>'[3]Full Year'!P29</f>
        <v>0</v>
      </c>
      <c r="P29" s="39">
        <f>'[3]Full Year'!Q29</f>
        <v>0</v>
      </c>
      <c r="Q29" s="39">
        <f>'[3]Full Year'!R29</f>
        <v>0</v>
      </c>
      <c r="R29" s="40">
        <f>'[3]Full Year'!S29</f>
        <v>893691.50676212297</v>
      </c>
      <c r="S29" s="40">
        <f>'[3]Full Year'!T29</f>
        <v>10110.407928337227</v>
      </c>
      <c r="T29" s="41">
        <f>'[3]Full Year'!U29</f>
        <v>2107762.9876465164</v>
      </c>
      <c r="U29" s="42">
        <f>'[3]Full Year'!V29</f>
        <v>15456.336370680016</v>
      </c>
      <c r="V29" s="47">
        <f>'[3]Full Year'!W29</f>
        <v>7.3872232644555842E-3</v>
      </c>
      <c r="W29" s="44" t="str">
        <f t="shared" si="0"/>
        <v>Zero</v>
      </c>
      <c r="X29" s="45" t="str">
        <f t="shared" si="6"/>
        <v>Zero</v>
      </c>
      <c r="Y29" s="45" t="s">
        <v>32</v>
      </c>
      <c r="Z29" s="45">
        <f t="shared" si="2"/>
        <v>0</v>
      </c>
      <c r="AA29" s="46">
        <v>71873.067183798499</v>
      </c>
      <c r="AB29" s="46">
        <v>21314.185302628299</v>
      </c>
      <c r="AC29" s="108">
        <v>17145.19720833208</v>
      </c>
      <c r="AD29" s="108">
        <v>4648.7887471917402</v>
      </c>
      <c r="AE29" s="108">
        <v>19597.228517433508</v>
      </c>
      <c r="AF29" s="108">
        <v>6042.4215208472497</v>
      </c>
      <c r="AG29" s="108">
        <v>2452.0313091014286</v>
      </c>
      <c r="AH29" s="108">
        <v>1393.6327736555095</v>
      </c>
    </row>
    <row r="30" spans="1:37" s="62" customFormat="1" outlineLevel="1" x14ac:dyDescent="0.3">
      <c r="A30" s="35" t="s">
        <v>78</v>
      </c>
      <c r="B30" s="36" t="s">
        <v>79</v>
      </c>
      <c r="C30" s="37">
        <f>'[1]Full Year'!D30</f>
        <v>54275</v>
      </c>
      <c r="D30" s="38">
        <f>'[2]Full Year'!E30</f>
        <v>2565943.1424757983</v>
      </c>
      <c r="E30" s="38">
        <f>'[2]Full Year'!F30</f>
        <v>874730.0172699996</v>
      </c>
      <c r="F30" s="39">
        <f>'[3]Full Year'!G30</f>
        <v>207895.29502919299</v>
      </c>
      <c r="G30" s="39">
        <f>'[3]Full Year'!H30</f>
        <v>214705.187106483</v>
      </c>
      <c r="H30" s="39">
        <f>'[3]Full Year'!I30</f>
        <v>225169.2</v>
      </c>
      <c r="I30" s="39">
        <f>'[3]Full Year'!J30</f>
        <v>208353.980220186</v>
      </c>
      <c r="J30" s="39">
        <f>'[3]Full Year'!K30</f>
        <v>218830.364164987</v>
      </c>
      <c r="K30" s="39">
        <f>'[3]Full Year'!L30</f>
        <v>0</v>
      </c>
      <c r="L30" s="39">
        <f>'[3]Full Year'!M30</f>
        <v>0</v>
      </c>
      <c r="M30" s="39">
        <f>'[3]Full Year'!N30</f>
        <v>0</v>
      </c>
      <c r="N30" s="39">
        <f>'[3]Full Year'!O30</f>
        <v>0</v>
      </c>
      <c r="O30" s="39">
        <f>'[3]Full Year'!P30</f>
        <v>0</v>
      </c>
      <c r="P30" s="39">
        <f>'[3]Full Year'!Q30</f>
        <v>0</v>
      </c>
      <c r="Q30" s="39">
        <f>'[3]Full Year'!R30</f>
        <v>0</v>
      </c>
      <c r="R30" s="40">
        <f>'[3]Full Year'!S30</f>
        <v>1074954.0265208492</v>
      </c>
      <c r="S30" s="40">
        <f>'[3]Full Year'!T30</f>
        <v>-8643.762546680402</v>
      </c>
      <c r="T30" s="41">
        <f>'[3]Full Year'!U30</f>
        <v>2535268.9304737011</v>
      </c>
      <c r="U30" s="42">
        <f>'[3]Full Year'!V30</f>
        <v>-30674.212002097163</v>
      </c>
      <c r="V30" s="47">
        <f>'[3]Full Year'!W30</f>
        <v>-1.1954361534488474E-2</v>
      </c>
      <c r="W30" s="44">
        <f t="shared" si="0"/>
        <v>27137.5</v>
      </c>
      <c r="X30" s="45" t="str">
        <f t="shared" si="6"/>
        <v>Zero</v>
      </c>
      <c r="Y30" s="45" t="s">
        <v>32</v>
      </c>
      <c r="Z30" s="45">
        <f t="shared" si="2"/>
        <v>27137.5</v>
      </c>
      <c r="AA30" s="46">
        <v>80334.09897566773</v>
      </c>
      <c r="AB30" s="46">
        <v>31658.641482294101</v>
      </c>
      <c r="AC30" s="108">
        <v>19320.450836301028</v>
      </c>
      <c r="AD30" s="108">
        <v>7325.7468261358399</v>
      </c>
      <c r="AE30" s="108">
        <v>19461.412913157994</v>
      </c>
      <c r="AF30" s="108">
        <v>7344.9137903372193</v>
      </c>
      <c r="AG30" s="108">
        <v>140.96207685696572</v>
      </c>
      <c r="AH30" s="108">
        <v>19.166964201379415</v>
      </c>
      <c r="AI30" s="4"/>
      <c r="AJ30" s="4"/>
      <c r="AK30" s="4"/>
    </row>
    <row r="31" spans="1:37" s="62" customFormat="1" x14ac:dyDescent="0.3">
      <c r="A31" s="50"/>
      <c r="B31" s="51" t="s">
        <v>80</v>
      </c>
      <c r="C31" s="52">
        <f>'[1]Full Year'!D31</f>
        <v>212419.5</v>
      </c>
      <c r="D31" s="53">
        <f>'[2]Full Year'!E31</f>
        <v>9752570.9383643046</v>
      </c>
      <c r="E31" s="53">
        <f>'[2]Full Year'!F31</f>
        <v>3324651.4328883914</v>
      </c>
      <c r="F31" s="54">
        <f>'[3]Full Year'!G31</f>
        <v>823626.2032154589</v>
      </c>
      <c r="G31" s="54">
        <f>'[3]Full Year'!H31</f>
        <v>852383.00614032603</v>
      </c>
      <c r="H31" s="54">
        <f>'[3]Full Year'!I31</f>
        <v>908086.2</v>
      </c>
      <c r="I31" s="54">
        <f>'[3]Full Year'!J31</f>
        <v>840390.54368242109</v>
      </c>
      <c r="J31" s="54">
        <f>'[3]Full Year'!K31</f>
        <v>853027.42377527908</v>
      </c>
      <c r="K31" s="54">
        <f>'[3]Full Year'!L31</f>
        <v>0</v>
      </c>
      <c r="L31" s="54">
        <f>'[3]Full Year'!M31</f>
        <v>0</v>
      </c>
      <c r="M31" s="54">
        <f>'[3]Full Year'!N31</f>
        <v>0</v>
      </c>
      <c r="N31" s="54">
        <f>'[3]Full Year'!O31</f>
        <v>0</v>
      </c>
      <c r="O31" s="54">
        <f>'[3]Full Year'!P31</f>
        <v>0</v>
      </c>
      <c r="P31" s="54">
        <f>'[3]Full Year'!Q31</f>
        <v>0</v>
      </c>
      <c r="Q31" s="54">
        <f>'[3]Full Year'!R31</f>
        <v>0</v>
      </c>
      <c r="R31" s="55">
        <f>'[3]Full Year'!S31</f>
        <v>4277513.3768134853</v>
      </c>
      <c r="S31" s="55">
        <f>'[3]Full Year'!T31</f>
        <v>159002.66954223951</v>
      </c>
      <c r="T31" s="56">
        <f>'[3]Full Year'!U31</f>
        <v>10088474.945314825</v>
      </c>
      <c r="U31" s="57">
        <f>'[3]Full Year'!V31</f>
        <v>335904.00695051998</v>
      </c>
      <c r="V31" s="58">
        <f>'[3]Full Year'!W31</f>
        <v>3.444261098672486E-2</v>
      </c>
      <c r="W31" s="59">
        <f>SUM(W27:W30)</f>
        <v>27137.5</v>
      </c>
      <c r="X31" s="59">
        <f t="shared" ref="X31:Y31" si="7">SUM(X27:X30)</f>
        <v>0</v>
      </c>
      <c r="Y31" s="60">
        <f t="shared" si="7"/>
        <v>0</v>
      </c>
      <c r="Z31" s="60">
        <f t="shared" si="2"/>
        <v>27137.5</v>
      </c>
      <c r="AA31" s="61">
        <v>329734.88977228629</v>
      </c>
      <c r="AB31" s="61">
        <v>123844.39248642841</v>
      </c>
      <c r="AC31" s="109">
        <v>79305.220640414424</v>
      </c>
      <c r="AD31" s="109">
        <v>28462.141463305012</v>
      </c>
      <c r="AE31" s="109">
        <v>85545.208340661702</v>
      </c>
      <c r="AF31" s="109">
        <v>31491.727705725862</v>
      </c>
      <c r="AG31" s="109">
        <v>6239.9877002472786</v>
      </c>
      <c r="AH31" s="109">
        <v>3029.586242420849</v>
      </c>
      <c r="AI31" s="4"/>
      <c r="AJ31" s="4"/>
      <c r="AK31" s="4"/>
    </row>
    <row r="32" spans="1:37" s="4" customFormat="1" x14ac:dyDescent="0.3">
      <c r="A32" s="63"/>
      <c r="B32" s="64"/>
      <c r="C32" s="37"/>
      <c r="D32" s="38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41"/>
      <c r="U32" s="42"/>
      <c r="V32" s="43"/>
      <c r="W32" s="44"/>
      <c r="X32" s="45"/>
      <c r="Y32" s="72"/>
      <c r="Z32" s="72"/>
      <c r="AA32" s="73"/>
      <c r="AB32" s="73"/>
      <c r="AC32" s="110"/>
      <c r="AD32" s="110"/>
      <c r="AE32" s="110"/>
      <c r="AF32" s="110"/>
      <c r="AG32" s="110"/>
      <c r="AH32" s="110"/>
    </row>
    <row r="33" spans="1:37" s="4" customFormat="1" outlineLevel="1" x14ac:dyDescent="0.3">
      <c r="A33" s="35" t="s">
        <v>81</v>
      </c>
      <c r="B33" s="36" t="s">
        <v>82</v>
      </c>
      <c r="C33" s="37">
        <f>'[1]Full Year'!D33</f>
        <v>38319.599999999999</v>
      </c>
      <c r="D33" s="38">
        <f>'[2]Full Year'!E33</f>
        <v>1914291.1517441189</v>
      </c>
      <c r="E33" s="38">
        <f>'[2]Full Year'!F33</f>
        <v>652581.85362957011</v>
      </c>
      <c r="F33" s="39">
        <f>'[3]Full Year'!G33</f>
        <v>162995.707691263</v>
      </c>
      <c r="G33" s="39">
        <f>'[3]Full Year'!H33</f>
        <v>173979.70534260999</v>
      </c>
      <c r="H33" s="39">
        <f>'[3]Full Year'!I33</f>
        <v>182399.3</v>
      </c>
      <c r="I33" s="39">
        <f>'[3]Full Year'!J33</f>
        <v>164768.630247005</v>
      </c>
      <c r="J33" s="39">
        <f>'[3]Full Year'!K33</f>
        <v>178381.64940910399</v>
      </c>
      <c r="K33" s="39">
        <f>'[3]Full Year'!L33</f>
        <v>0</v>
      </c>
      <c r="L33" s="39">
        <f>'[3]Full Year'!M33</f>
        <v>0</v>
      </c>
      <c r="M33" s="39">
        <f>'[3]Full Year'!N33</f>
        <v>0</v>
      </c>
      <c r="N33" s="39">
        <f>'[3]Full Year'!O33</f>
        <v>0</v>
      </c>
      <c r="O33" s="39">
        <f>'[3]Full Year'!P33</f>
        <v>0</v>
      </c>
      <c r="P33" s="39">
        <f>'[3]Full Year'!Q33</f>
        <v>0</v>
      </c>
      <c r="Q33" s="39">
        <f>'[3]Full Year'!R33</f>
        <v>0</v>
      </c>
      <c r="R33" s="40">
        <f>'[3]Full Year'!S33</f>
        <v>862524.99268998194</v>
      </c>
      <c r="S33" s="40">
        <f>'[3]Full Year'!T33</f>
        <v>54119.839308440569</v>
      </c>
      <c r="T33" s="41">
        <f>'[3]Full Year'!U33</f>
        <v>2034257.0582310895</v>
      </c>
      <c r="U33" s="42">
        <f>'[3]Full Year'!V33</f>
        <v>119965.90648697061</v>
      </c>
      <c r="V33" s="43">
        <f>'[3]Full Year'!W33</f>
        <v>6.2668579112257372E-2</v>
      </c>
      <c r="W33" s="44" t="str">
        <f t="shared" si="0"/>
        <v>Zero</v>
      </c>
      <c r="X33" s="45" t="str">
        <f>IF($U$16&gt;0,"Zero",IF($U33&lt;0,$C33*0.25,"Zero"))</f>
        <v>Zero</v>
      </c>
      <c r="Y33" s="45" t="s">
        <v>32</v>
      </c>
      <c r="Z33" s="45">
        <f t="shared" si="2"/>
        <v>0</v>
      </c>
      <c r="AA33" s="46">
        <v>67903.139216264914</v>
      </c>
      <c r="AB33" s="46">
        <v>32377.822646814599</v>
      </c>
      <c r="AC33" s="108">
        <v>16496.733005181002</v>
      </c>
      <c r="AD33" s="108">
        <v>7354.2819977748704</v>
      </c>
      <c r="AE33" s="108">
        <v>17372.778360375414</v>
      </c>
      <c r="AF33" s="108">
        <v>7718.8255564532401</v>
      </c>
      <c r="AG33" s="108">
        <v>876.04535519441197</v>
      </c>
      <c r="AH33" s="108">
        <v>364.54355867836966</v>
      </c>
    </row>
    <row r="34" spans="1:37" s="4" customFormat="1" outlineLevel="1" x14ac:dyDescent="0.3">
      <c r="A34" s="35" t="s">
        <v>83</v>
      </c>
      <c r="B34" s="36" t="s">
        <v>84</v>
      </c>
      <c r="C34" s="37">
        <f>'[1]Full Year'!D34</f>
        <v>38381.4</v>
      </c>
      <c r="D34" s="38">
        <f>'[2]Full Year'!E34</f>
        <v>1837372.3955149939</v>
      </c>
      <c r="E34" s="38">
        <f>'[2]Full Year'!F34</f>
        <v>626360.24963106145</v>
      </c>
      <c r="F34" s="39">
        <f>'[3]Full Year'!G34</f>
        <v>148075.11774752999</v>
      </c>
      <c r="G34" s="39">
        <f>'[3]Full Year'!H34</f>
        <v>168598.09975032299</v>
      </c>
      <c r="H34" s="39">
        <f>'[3]Full Year'!I34</f>
        <v>168490.4</v>
      </c>
      <c r="I34" s="39">
        <f>'[3]Full Year'!J34</f>
        <v>156709.23987967899</v>
      </c>
      <c r="J34" s="39">
        <f>'[3]Full Year'!K34</f>
        <v>159325.90525534999</v>
      </c>
      <c r="K34" s="39">
        <f>'[3]Full Year'!L34</f>
        <v>0</v>
      </c>
      <c r="L34" s="39">
        <f>'[3]Full Year'!M34</f>
        <v>0</v>
      </c>
      <c r="M34" s="39">
        <f>'[3]Full Year'!N34</f>
        <v>0</v>
      </c>
      <c r="N34" s="39">
        <f>'[3]Full Year'!O34</f>
        <v>0</v>
      </c>
      <c r="O34" s="39">
        <f>'[3]Full Year'!P34</f>
        <v>0</v>
      </c>
      <c r="P34" s="39">
        <f>'[3]Full Year'!Q34</f>
        <v>0</v>
      </c>
      <c r="Q34" s="39">
        <f>'[3]Full Year'!R34</f>
        <v>0</v>
      </c>
      <c r="R34" s="40">
        <f>'[3]Full Year'!S34</f>
        <v>801198.76263288199</v>
      </c>
      <c r="S34" s="40">
        <f>'[3]Full Year'!T34</f>
        <v>25276.400006900076</v>
      </c>
      <c r="T34" s="41">
        <f>'[3]Full Year'!U34</f>
        <v>1889619.7231907595</v>
      </c>
      <c r="U34" s="42">
        <f>'[3]Full Year'!V34</f>
        <v>52247.327675765613</v>
      </c>
      <c r="V34" s="43">
        <f>'[3]Full Year'!W34</f>
        <v>2.843589454337116E-2</v>
      </c>
      <c r="W34" s="44" t="str">
        <f t="shared" si="0"/>
        <v>Zero</v>
      </c>
      <c r="X34" s="45" t="str">
        <f>IF($U$40&gt;0,"Zero",IF($U34&lt;0,$C34*0.25,"Zero"))</f>
        <v>Zero</v>
      </c>
      <c r="Y34" s="45" t="s">
        <v>32</v>
      </c>
      <c r="Z34" s="45">
        <f t="shared" si="2"/>
        <v>0</v>
      </c>
      <c r="AA34" s="46">
        <v>54175.455789740539</v>
      </c>
      <c r="AB34" s="46">
        <v>17482.026745559899</v>
      </c>
      <c r="AC34" s="108">
        <v>13188.298696703632</v>
      </c>
      <c r="AD34" s="108">
        <v>4173.0500823904504</v>
      </c>
      <c r="AE34" s="108">
        <v>15029.610895314852</v>
      </c>
      <c r="AF34" s="108">
        <v>4608.4133335890801</v>
      </c>
      <c r="AG34" s="108">
        <v>1841.3121986112201</v>
      </c>
      <c r="AH34" s="108">
        <v>435.36325119862977</v>
      </c>
    </row>
    <row r="35" spans="1:37" s="4" customFormat="1" outlineLevel="1" x14ac:dyDescent="0.3">
      <c r="A35" s="35" t="s">
        <v>85</v>
      </c>
      <c r="B35" s="36" t="s">
        <v>86</v>
      </c>
      <c r="C35" s="37">
        <f>'[1]Full Year'!D35</f>
        <v>25441.4</v>
      </c>
      <c r="D35" s="38">
        <f>'[2]Full Year'!E35</f>
        <v>1314577.4383698131</v>
      </c>
      <c r="E35" s="38">
        <f>'[2]Full Year'!F35</f>
        <v>448139.44874026929</v>
      </c>
      <c r="F35" s="39">
        <f>'[3]Full Year'!G35</f>
        <v>121919.012238824</v>
      </c>
      <c r="G35" s="39">
        <f>'[3]Full Year'!H35</f>
        <v>125754.141146489</v>
      </c>
      <c r="H35" s="39">
        <f>'[3]Full Year'!I35</f>
        <v>137423.5</v>
      </c>
      <c r="I35" s="39">
        <f>'[3]Full Year'!J35</f>
        <v>121487.621676257</v>
      </c>
      <c r="J35" s="39">
        <f>'[3]Full Year'!K35</f>
        <v>120229.75910497901</v>
      </c>
      <c r="K35" s="39">
        <f>'[3]Full Year'!L35</f>
        <v>0</v>
      </c>
      <c r="L35" s="39">
        <f>'[3]Full Year'!M35</f>
        <v>0</v>
      </c>
      <c r="M35" s="39">
        <f>'[3]Full Year'!N35</f>
        <v>0</v>
      </c>
      <c r="N35" s="39">
        <f>'[3]Full Year'!O35</f>
        <v>0</v>
      </c>
      <c r="O35" s="39">
        <f>'[3]Full Year'!P35</f>
        <v>0</v>
      </c>
      <c r="P35" s="39">
        <f>'[3]Full Year'!Q35</f>
        <v>0</v>
      </c>
      <c r="Q35" s="39">
        <f>'[3]Full Year'!R35</f>
        <v>0</v>
      </c>
      <c r="R35" s="40">
        <f>'[3]Full Year'!S35</f>
        <v>626814.03416654898</v>
      </c>
      <c r="S35" s="40">
        <f>'[3]Full Year'!T35</f>
        <v>71667.981942976825</v>
      </c>
      <c r="T35" s="41">
        <f>'[3]Full Year'!U35</f>
        <v>1478334.9862418608</v>
      </c>
      <c r="U35" s="42">
        <f>'[3]Full Year'!V35</f>
        <v>163757.54787204764</v>
      </c>
      <c r="V35" s="43">
        <f>'[3]Full Year'!W35</f>
        <v>0.12457048409040156</v>
      </c>
      <c r="W35" s="44" t="str">
        <f t="shared" si="0"/>
        <v>Zero</v>
      </c>
      <c r="X35" s="45" t="str">
        <f t="shared" ref="X35:X39" si="8">IF($U$16&gt;0,"Zero",IF($U35&lt;0,$C35*0.25,"Zero"))</f>
        <v>Zero</v>
      </c>
      <c r="Y35" s="45" t="s">
        <v>32</v>
      </c>
      <c r="Z35" s="45">
        <f t="shared" si="2"/>
        <v>0</v>
      </c>
      <c r="AA35" s="46">
        <v>77946.476165336921</v>
      </c>
      <c r="AB35" s="46">
        <v>48342.412721523498</v>
      </c>
      <c r="AC35" s="108">
        <v>18408.824704834271</v>
      </c>
      <c r="AD35" s="108">
        <v>10867.8299550662</v>
      </c>
      <c r="AE35" s="108">
        <v>20781.62863621983</v>
      </c>
      <c r="AF35" s="108">
        <v>12629.337960527289</v>
      </c>
      <c r="AG35" s="108">
        <v>2372.8039313855588</v>
      </c>
      <c r="AH35" s="108">
        <v>1761.5080054610899</v>
      </c>
    </row>
    <row r="36" spans="1:37" s="4" customFormat="1" outlineLevel="1" x14ac:dyDescent="0.3">
      <c r="A36" s="35" t="s">
        <v>87</v>
      </c>
      <c r="B36" s="36" t="s">
        <v>88</v>
      </c>
      <c r="C36" s="37">
        <f>'[1]Full Year'!D36</f>
        <v>37105.199999999997</v>
      </c>
      <c r="D36" s="38">
        <f>'[2]Full Year'!E36</f>
        <v>1735405.181695071</v>
      </c>
      <c r="E36" s="38">
        <f>'[2]Full Year'!F36</f>
        <v>591599.62643984973</v>
      </c>
      <c r="F36" s="39">
        <f>'[3]Full Year'!G36</f>
        <v>151431.863813139</v>
      </c>
      <c r="G36" s="39">
        <f>'[3]Full Year'!H36</f>
        <v>162301.90112091301</v>
      </c>
      <c r="H36" s="39">
        <f>'[3]Full Year'!I36</f>
        <v>163694.6</v>
      </c>
      <c r="I36" s="39">
        <f>'[3]Full Year'!J36</f>
        <v>156466.54734076501</v>
      </c>
      <c r="J36" s="39">
        <f>'[3]Full Year'!K36</f>
        <v>154441.65596271501</v>
      </c>
      <c r="K36" s="39">
        <f>'[3]Full Year'!L36</f>
        <v>0</v>
      </c>
      <c r="L36" s="39">
        <f>'[3]Full Year'!M36</f>
        <v>0</v>
      </c>
      <c r="M36" s="39">
        <f>'[3]Full Year'!N36</f>
        <v>0</v>
      </c>
      <c r="N36" s="39">
        <f>'[3]Full Year'!O36</f>
        <v>0</v>
      </c>
      <c r="O36" s="39">
        <f>'[3]Full Year'!P36</f>
        <v>0</v>
      </c>
      <c r="P36" s="39">
        <f>'[3]Full Year'!Q36</f>
        <v>0</v>
      </c>
      <c r="Q36" s="39">
        <f>'[3]Full Year'!R36</f>
        <v>0</v>
      </c>
      <c r="R36" s="40">
        <f>'[3]Full Year'!S36</f>
        <v>788336.56823753205</v>
      </c>
      <c r="S36" s="40">
        <f>'[3]Full Year'!T36</f>
        <v>55474.960007703514</v>
      </c>
      <c r="T36" s="41">
        <f>'[3]Full Year'!U36</f>
        <v>1859284.3590507831</v>
      </c>
      <c r="U36" s="42">
        <f>'[3]Full Year'!V36</f>
        <v>123879.17735571205</v>
      </c>
      <c r="V36" s="43">
        <f>'[3]Full Year'!W36</f>
        <v>7.1383431755523544E-2</v>
      </c>
      <c r="W36" s="44" t="str">
        <f t="shared" si="0"/>
        <v>Zero</v>
      </c>
      <c r="X36" s="45" t="str">
        <f t="shared" si="8"/>
        <v>Zero</v>
      </c>
      <c r="Y36" s="45" t="s">
        <v>32</v>
      </c>
      <c r="Z36" s="45">
        <f t="shared" si="2"/>
        <v>0</v>
      </c>
      <c r="AA36" s="46">
        <v>54440.454959499031</v>
      </c>
      <c r="AB36" s="46">
        <v>18965.529527645602</v>
      </c>
      <c r="AC36" s="108">
        <v>13167.127188379596</v>
      </c>
      <c r="AD36" s="108">
        <v>4468.8563750172898</v>
      </c>
      <c r="AE36" s="108">
        <v>13958.57494477476</v>
      </c>
      <c r="AF36" s="108">
        <v>4532.2328333487303</v>
      </c>
      <c r="AG36" s="108">
        <v>791.44775639516411</v>
      </c>
      <c r="AH36" s="108">
        <v>63.376458331440517</v>
      </c>
    </row>
    <row r="37" spans="1:37" s="49" customFormat="1" outlineLevel="1" x14ac:dyDescent="0.3">
      <c r="A37" s="35" t="s">
        <v>89</v>
      </c>
      <c r="B37" s="36" t="s">
        <v>90</v>
      </c>
      <c r="C37" s="37">
        <f>'[1]Full Year'!D37</f>
        <v>72240.7</v>
      </c>
      <c r="D37" s="38">
        <f>'[2]Full Year'!E37</f>
        <v>3435805.8707775502</v>
      </c>
      <c r="E37" s="38">
        <f>'[2]Full Year'!F37</f>
        <v>1171266.2213480668</v>
      </c>
      <c r="F37" s="39">
        <f>'[3]Full Year'!G37</f>
        <v>287768.57381903799</v>
      </c>
      <c r="G37" s="39">
        <f>'[3]Full Year'!H37</f>
        <v>317339.94321922702</v>
      </c>
      <c r="H37" s="39">
        <f>'[3]Full Year'!I37</f>
        <v>313126.90000000002</v>
      </c>
      <c r="I37" s="39">
        <f>'[3]Full Year'!J37</f>
        <v>305227.61719594902</v>
      </c>
      <c r="J37" s="39">
        <f>'[3]Full Year'!K37</f>
        <v>308733.52567377698</v>
      </c>
      <c r="K37" s="39">
        <f>'[3]Full Year'!L37</f>
        <v>0</v>
      </c>
      <c r="L37" s="39">
        <f>'[3]Full Year'!M37</f>
        <v>0</v>
      </c>
      <c r="M37" s="39">
        <f>'[3]Full Year'!N37</f>
        <v>0</v>
      </c>
      <c r="N37" s="39">
        <f>'[3]Full Year'!O37</f>
        <v>0</v>
      </c>
      <c r="O37" s="39">
        <f>'[3]Full Year'!P37</f>
        <v>0</v>
      </c>
      <c r="P37" s="39">
        <f>'[3]Full Year'!Q37</f>
        <v>0</v>
      </c>
      <c r="Q37" s="39">
        <f>'[3]Full Year'!R37</f>
        <v>0</v>
      </c>
      <c r="R37" s="40">
        <f>'[3]Full Year'!S37</f>
        <v>1532196.559907991</v>
      </c>
      <c r="S37" s="40">
        <f>'[3]Full Year'!T37</f>
        <v>81255.740678631468</v>
      </c>
      <c r="T37" s="41">
        <f>'[3]Full Year'!U37</f>
        <v>3613671.1318584695</v>
      </c>
      <c r="U37" s="42">
        <f>'[3]Full Year'!V37</f>
        <v>177865.2610809193</v>
      </c>
      <c r="V37" s="43">
        <f>'[3]Full Year'!W37</f>
        <v>5.176813468819965E-2</v>
      </c>
      <c r="W37" s="44" t="str">
        <f t="shared" si="0"/>
        <v>Zero</v>
      </c>
      <c r="X37" s="45" t="str">
        <f t="shared" si="8"/>
        <v>Zero</v>
      </c>
      <c r="Y37" s="45" t="s">
        <v>32</v>
      </c>
      <c r="Z37" s="45">
        <f t="shared" si="2"/>
        <v>0</v>
      </c>
      <c r="AA37" s="46">
        <v>123222.73164358991</v>
      </c>
      <c r="AB37" s="46">
        <v>53716.766292171102</v>
      </c>
      <c r="AC37" s="108">
        <v>31175.534452460201</v>
      </c>
      <c r="AD37" s="108">
        <v>13396.817932924199</v>
      </c>
      <c r="AE37" s="108">
        <v>31116.498519730594</v>
      </c>
      <c r="AF37" s="108">
        <v>13003.54479677476</v>
      </c>
      <c r="AG37" s="108">
        <v>-59.035932729606429</v>
      </c>
      <c r="AH37" s="108">
        <v>-393.27313614943887</v>
      </c>
      <c r="AI37" s="4"/>
      <c r="AJ37" s="4"/>
      <c r="AK37" s="4"/>
    </row>
    <row r="38" spans="1:37" s="4" customFormat="1" outlineLevel="1" x14ac:dyDescent="0.3">
      <c r="A38" s="35" t="s">
        <v>91</v>
      </c>
      <c r="B38" s="36" t="s">
        <v>92</v>
      </c>
      <c r="C38" s="37">
        <f>'[1]Full Year'!D38</f>
        <v>24649.3</v>
      </c>
      <c r="D38" s="38">
        <f>'[2]Full Year'!E38</f>
        <v>1238972.5706596316</v>
      </c>
      <c r="E38" s="38">
        <f>'[2]Full Year'!F38</f>
        <v>422365.74933786842</v>
      </c>
      <c r="F38" s="39">
        <f>'[3]Full Year'!G38</f>
        <v>101282.54253606001</v>
      </c>
      <c r="G38" s="39">
        <f>'[3]Full Year'!H38</f>
        <v>116676.56258342</v>
      </c>
      <c r="H38" s="39">
        <f>'[3]Full Year'!I38</f>
        <v>112561.1</v>
      </c>
      <c r="I38" s="39">
        <f>'[3]Full Year'!J38</f>
        <v>113512.012411897</v>
      </c>
      <c r="J38" s="39">
        <f>'[3]Full Year'!K38</f>
        <v>114851.18489925101</v>
      </c>
      <c r="K38" s="39">
        <f>'[3]Full Year'!L38</f>
        <v>0</v>
      </c>
      <c r="L38" s="39">
        <f>'[3]Full Year'!M38</f>
        <v>0</v>
      </c>
      <c r="M38" s="39">
        <f>'[3]Full Year'!N38</f>
        <v>0</v>
      </c>
      <c r="N38" s="39">
        <f>'[3]Full Year'!O38</f>
        <v>0</v>
      </c>
      <c r="O38" s="39">
        <f>'[3]Full Year'!P38</f>
        <v>0</v>
      </c>
      <c r="P38" s="39">
        <f>'[3]Full Year'!Q38</f>
        <v>0</v>
      </c>
      <c r="Q38" s="39">
        <f>'[3]Full Year'!R38</f>
        <v>0</v>
      </c>
      <c r="R38" s="40">
        <f>'[3]Full Year'!S38</f>
        <v>558883.40243062808</v>
      </c>
      <c r="S38" s="40">
        <f>'[3]Full Year'!T38</f>
        <v>35665.285841065634</v>
      </c>
      <c r="T38" s="41">
        <f>'[3]Full Year'!U38</f>
        <v>1318121.2321477078</v>
      </c>
      <c r="U38" s="42">
        <f>'[3]Full Year'!V38</f>
        <v>79148.661488076206</v>
      </c>
      <c r="V38" s="43">
        <f>'[3]Full Year'!W38</f>
        <v>6.3882496967577973E-2</v>
      </c>
      <c r="W38" s="44" t="str">
        <f t="shared" si="0"/>
        <v>Zero</v>
      </c>
      <c r="X38" s="45" t="str">
        <f t="shared" si="8"/>
        <v>Zero</v>
      </c>
      <c r="Y38" s="45" t="s">
        <v>32</v>
      </c>
      <c r="Z38" s="45">
        <f t="shared" si="2"/>
        <v>0</v>
      </c>
      <c r="AA38" s="46">
        <v>47734.12825644252</v>
      </c>
      <c r="AB38" s="46">
        <v>18698.817938144301</v>
      </c>
      <c r="AC38" s="108">
        <v>11274.974517041903</v>
      </c>
      <c r="AD38" s="108">
        <v>4509.5820999121197</v>
      </c>
      <c r="AE38" s="108">
        <v>11663.384508750773</v>
      </c>
      <c r="AF38" s="108">
        <v>3837.8232086635398</v>
      </c>
      <c r="AG38" s="108">
        <v>388.40999170886971</v>
      </c>
      <c r="AH38" s="108">
        <v>-671.75889124857986</v>
      </c>
    </row>
    <row r="39" spans="1:37" s="62" customFormat="1" outlineLevel="1" x14ac:dyDescent="0.3">
      <c r="A39" s="35" t="s">
        <v>93</v>
      </c>
      <c r="B39" s="36" t="s">
        <v>94</v>
      </c>
      <c r="C39" s="37">
        <f>'[1]Full Year'!D39</f>
        <v>35796.5</v>
      </c>
      <c r="D39" s="38">
        <f>'[2]Full Year'!E39</f>
        <v>1977721.2438755969</v>
      </c>
      <c r="E39" s="38">
        <f>'[2]Full Year'!F39</f>
        <v>674205.17203719099</v>
      </c>
      <c r="F39" s="39">
        <f>'[3]Full Year'!G39</f>
        <v>168688.15814160599</v>
      </c>
      <c r="G39" s="39">
        <f>'[3]Full Year'!H39</f>
        <v>193002.27501696299</v>
      </c>
      <c r="H39" s="39">
        <f>'[3]Full Year'!I39</f>
        <v>188367.3</v>
      </c>
      <c r="I39" s="39">
        <f>'[3]Full Year'!J39</f>
        <v>175852.61215383501</v>
      </c>
      <c r="J39" s="39">
        <f>'[3]Full Year'!K39</f>
        <v>186945.80113422</v>
      </c>
      <c r="K39" s="39">
        <f>'[3]Full Year'!L39</f>
        <v>0</v>
      </c>
      <c r="L39" s="39">
        <f>'[3]Full Year'!M39</f>
        <v>0</v>
      </c>
      <c r="M39" s="39">
        <f>'[3]Full Year'!N39</f>
        <v>0</v>
      </c>
      <c r="N39" s="39">
        <f>'[3]Full Year'!O39</f>
        <v>0</v>
      </c>
      <c r="O39" s="39">
        <f>'[3]Full Year'!P39</f>
        <v>0</v>
      </c>
      <c r="P39" s="39">
        <f>'[3]Full Year'!Q39</f>
        <v>0</v>
      </c>
      <c r="Q39" s="39">
        <f>'[3]Full Year'!R39</f>
        <v>0</v>
      </c>
      <c r="R39" s="40">
        <f>'[3]Full Year'!S39</f>
        <v>912856.14644662396</v>
      </c>
      <c r="S39" s="40">
        <f>'[3]Full Year'!T39</f>
        <v>77664.465157959377</v>
      </c>
      <c r="T39" s="41">
        <f>'[3]Full Year'!U39</f>
        <v>2152962.6095439247</v>
      </c>
      <c r="U39" s="42">
        <f>'[3]Full Year'!V39</f>
        <v>175241.36566832778</v>
      </c>
      <c r="V39" s="43">
        <f>'[3]Full Year'!W39</f>
        <v>8.860771770086262E-2</v>
      </c>
      <c r="W39" s="44" t="str">
        <f t="shared" si="0"/>
        <v>Zero</v>
      </c>
      <c r="X39" s="45" t="str">
        <f t="shared" si="8"/>
        <v>Zero</v>
      </c>
      <c r="Y39" s="45" t="s">
        <v>32</v>
      </c>
      <c r="Z39" s="45">
        <f t="shared" si="2"/>
        <v>0</v>
      </c>
      <c r="AA39" s="46">
        <v>72996.002020715678</v>
      </c>
      <c r="AB39" s="46">
        <v>25484.5382336197</v>
      </c>
      <c r="AC39" s="108">
        <v>17610.302519218872</v>
      </c>
      <c r="AD39" s="108">
        <v>5647.9712512743299</v>
      </c>
      <c r="AE39" s="108">
        <v>19520.857053385993</v>
      </c>
      <c r="AF39" s="108">
        <v>6555.29133691073</v>
      </c>
      <c r="AG39" s="108">
        <v>1910.5545341671204</v>
      </c>
      <c r="AH39" s="108">
        <v>907.32008563640011</v>
      </c>
      <c r="AI39" s="4"/>
      <c r="AJ39" s="4"/>
      <c r="AK39" s="4"/>
    </row>
    <row r="40" spans="1:37" s="62" customFormat="1" x14ac:dyDescent="0.3">
      <c r="A40" s="50"/>
      <c r="B40" s="51" t="s">
        <v>95</v>
      </c>
      <c r="C40" s="52">
        <f>'[1]Full Year'!D40</f>
        <v>271934.09999999998</v>
      </c>
      <c r="D40" s="53">
        <f>'[2]Full Year'!E40</f>
        <v>13454145.852636775</v>
      </c>
      <c r="E40" s="53">
        <f>'[2]Full Year'!F40</f>
        <v>4586518.3211638769</v>
      </c>
      <c r="F40" s="54">
        <f>'[3]Full Year'!G40</f>
        <v>1142160.97598746</v>
      </c>
      <c r="G40" s="54">
        <f>'[3]Full Year'!H40</f>
        <v>1257652.6281799451</v>
      </c>
      <c r="H40" s="54">
        <f>'[3]Full Year'!I40</f>
        <v>1266063.1000000001</v>
      </c>
      <c r="I40" s="54">
        <f>'[3]Full Year'!J40</f>
        <v>1194024.2809053869</v>
      </c>
      <c r="J40" s="54">
        <f>'[3]Full Year'!K40</f>
        <v>1222909.481439396</v>
      </c>
      <c r="K40" s="54">
        <f>'[3]Full Year'!L40</f>
        <v>0</v>
      </c>
      <c r="L40" s="54">
        <f>'[3]Full Year'!M40</f>
        <v>0</v>
      </c>
      <c r="M40" s="54">
        <f>'[3]Full Year'!N40</f>
        <v>0</v>
      </c>
      <c r="N40" s="54">
        <f>'[3]Full Year'!O40</f>
        <v>0</v>
      </c>
      <c r="O40" s="54">
        <f>'[3]Full Year'!P40</f>
        <v>0</v>
      </c>
      <c r="P40" s="54">
        <f>'[3]Full Year'!Q40</f>
        <v>0</v>
      </c>
      <c r="Q40" s="54">
        <f>'[3]Full Year'!R40</f>
        <v>0</v>
      </c>
      <c r="R40" s="55">
        <f>'[3]Full Year'!S40</f>
        <v>6082810.4665121883</v>
      </c>
      <c r="S40" s="55">
        <f>'[3]Full Year'!T40</f>
        <v>401124.67294367868</v>
      </c>
      <c r="T40" s="56">
        <f>'[3]Full Year'!U40</f>
        <v>14346251.100264596</v>
      </c>
      <c r="U40" s="57">
        <f>'[3]Full Year'!V40</f>
        <v>892105.24762782082</v>
      </c>
      <c r="V40" s="58">
        <f>'[3]Full Year'!W40</f>
        <v>6.6307089086074092E-2</v>
      </c>
      <c r="W40" s="59">
        <f>SUM(W33:W39)</f>
        <v>0</v>
      </c>
      <c r="X40" s="59">
        <f t="shared" ref="X40:Y40" si="9">SUM(X33:X39)</f>
        <v>0</v>
      </c>
      <c r="Y40" s="60">
        <f t="shared" si="9"/>
        <v>0</v>
      </c>
      <c r="Z40" s="60">
        <f t="shared" si="2"/>
        <v>0</v>
      </c>
      <c r="AA40" s="61">
        <v>498418.38805158954</v>
      </c>
      <c r="AB40" s="61">
        <v>215067.9141054787</v>
      </c>
      <c r="AC40" s="109">
        <v>121321.79508381948</v>
      </c>
      <c r="AD40" s="109">
        <v>50418.389694359459</v>
      </c>
      <c r="AE40" s="109">
        <v>129443.33291855222</v>
      </c>
      <c r="AF40" s="109">
        <v>52885.469026267368</v>
      </c>
      <c r="AG40" s="109">
        <v>8121.5378347327387</v>
      </c>
      <c r="AH40" s="109">
        <v>2467.0793319079112</v>
      </c>
      <c r="AI40" s="4"/>
      <c r="AJ40" s="4"/>
      <c r="AK40" s="4"/>
    </row>
    <row r="41" spans="1:37" s="4" customFormat="1" x14ac:dyDescent="0.3">
      <c r="A41" s="63"/>
      <c r="B41" s="64"/>
      <c r="C41" s="37"/>
      <c r="D41" s="38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  <c r="S41" s="40"/>
      <c r="T41" s="41"/>
      <c r="U41" s="42"/>
      <c r="V41" s="43"/>
      <c r="W41" s="44"/>
      <c r="X41" s="45"/>
      <c r="Y41" s="72"/>
      <c r="Z41" s="72"/>
      <c r="AA41" s="73"/>
      <c r="AB41" s="73"/>
      <c r="AC41" s="110"/>
      <c r="AD41" s="110"/>
      <c r="AE41" s="110"/>
      <c r="AF41" s="110"/>
      <c r="AG41" s="110"/>
      <c r="AH41" s="110"/>
    </row>
    <row r="42" spans="1:37" s="4" customFormat="1" outlineLevel="1" x14ac:dyDescent="0.3">
      <c r="A42" s="35" t="s">
        <v>96</v>
      </c>
      <c r="B42" s="36" t="s">
        <v>97</v>
      </c>
      <c r="C42" s="37">
        <f>'[1]Full Year'!D42</f>
        <v>20058.5</v>
      </c>
      <c r="D42" s="38">
        <f>'[2]Full Year'!E42</f>
        <v>997163.67955474241</v>
      </c>
      <c r="E42" s="38">
        <f>'[2]Full Year'!F42</f>
        <v>339933.09836021165</v>
      </c>
      <c r="F42" s="39">
        <f>'[3]Full Year'!G42</f>
        <v>80249.815116960002</v>
      </c>
      <c r="G42" s="39">
        <f>'[3]Full Year'!H42</f>
        <v>80854.725874793396</v>
      </c>
      <c r="H42" s="39">
        <f>'[3]Full Year'!I42</f>
        <v>96139.63</v>
      </c>
      <c r="I42" s="39">
        <f>'[3]Full Year'!J42</f>
        <v>85768.587549370204</v>
      </c>
      <c r="J42" s="39">
        <f>'[3]Full Year'!K42</f>
        <v>89798.040807585305</v>
      </c>
      <c r="K42" s="39">
        <f>'[3]Full Year'!L42</f>
        <v>0</v>
      </c>
      <c r="L42" s="39">
        <f>'[3]Full Year'!M42</f>
        <v>0</v>
      </c>
      <c r="M42" s="39">
        <f>'[3]Full Year'!N42</f>
        <v>0</v>
      </c>
      <c r="N42" s="39">
        <f>'[3]Full Year'!O42</f>
        <v>0</v>
      </c>
      <c r="O42" s="39">
        <f>'[3]Full Year'!P42</f>
        <v>0</v>
      </c>
      <c r="P42" s="39">
        <f>'[3]Full Year'!Q42</f>
        <v>0</v>
      </c>
      <c r="Q42" s="39">
        <f>'[3]Full Year'!R42</f>
        <v>0</v>
      </c>
      <c r="R42" s="40">
        <f>'[3]Full Year'!S42</f>
        <v>432810.79934870888</v>
      </c>
      <c r="S42" s="40">
        <f>'[3]Full Year'!T42</f>
        <v>11708.577472741134</v>
      </c>
      <c r="T42" s="41">
        <f>'[3]Full Year'!U42</f>
        <v>1020780.1871431813</v>
      </c>
      <c r="U42" s="42">
        <f>'[3]Full Year'!V42</f>
        <v>23616.507588438923</v>
      </c>
      <c r="V42" s="47">
        <f>'[3]Full Year'!W42</f>
        <v>2.3683682100198698E-2</v>
      </c>
      <c r="W42" s="44" t="str">
        <f t="shared" si="0"/>
        <v>Zero</v>
      </c>
      <c r="X42" s="45" t="str">
        <f>IF($U$16&gt;0,"Zero",IF($U52&lt;0,$C42*0.25,"Zero"))</f>
        <v>Zero</v>
      </c>
      <c r="Y42" s="45" t="s">
        <v>32</v>
      </c>
      <c r="Z42" s="45">
        <f t="shared" si="2"/>
        <v>0</v>
      </c>
      <c r="AA42" s="46">
        <v>32899.303344381369</v>
      </c>
      <c r="AB42" s="46">
        <v>14298.253943043301</v>
      </c>
      <c r="AC42" s="108">
        <v>8609.2577787811497</v>
      </c>
      <c r="AD42" s="108">
        <v>3979.3198736966501</v>
      </c>
      <c r="AE42" s="108">
        <v>7697.3228953156704</v>
      </c>
      <c r="AF42" s="108">
        <v>2299.4652731705169</v>
      </c>
      <c r="AG42" s="108">
        <v>-911.93488346547929</v>
      </c>
      <c r="AH42" s="108">
        <v>-1679.8546005261333</v>
      </c>
    </row>
    <row r="43" spans="1:37" s="4" customFormat="1" outlineLevel="1" x14ac:dyDescent="0.3">
      <c r="A43" s="35" t="s">
        <v>98</v>
      </c>
      <c r="B43" s="36" t="s">
        <v>99</v>
      </c>
      <c r="C43" s="37">
        <f>'[1]Full Year'!D43</f>
        <v>31819.5</v>
      </c>
      <c r="D43" s="38">
        <f>'[2]Full Year'!E43</f>
        <v>1362119.3421734984</v>
      </c>
      <c r="E43" s="38">
        <f>'[2]Full Year'!F43</f>
        <v>464346.48374694557</v>
      </c>
      <c r="F43" s="39">
        <f>'[3]Full Year'!G43</f>
        <v>109105.67203025499</v>
      </c>
      <c r="G43" s="39">
        <f>'[3]Full Year'!H43</f>
        <v>127788.24449331401</v>
      </c>
      <c r="H43" s="39">
        <f>'[3]Full Year'!I43</f>
        <v>120616.4</v>
      </c>
      <c r="I43" s="39">
        <f>'[3]Full Year'!J43</f>
        <v>122433.422998316</v>
      </c>
      <c r="J43" s="39">
        <f>'[3]Full Year'!K43</f>
        <v>112113.2035384</v>
      </c>
      <c r="K43" s="39">
        <f>'[3]Full Year'!L43</f>
        <v>0</v>
      </c>
      <c r="L43" s="39">
        <f>'[3]Full Year'!M43</f>
        <v>0</v>
      </c>
      <c r="M43" s="39">
        <f>'[3]Full Year'!N43</f>
        <v>0</v>
      </c>
      <c r="N43" s="39">
        <f>'[3]Full Year'!O43</f>
        <v>0</v>
      </c>
      <c r="O43" s="39">
        <f>'[3]Full Year'!P43</f>
        <v>0</v>
      </c>
      <c r="P43" s="39">
        <f>'[3]Full Year'!Q43</f>
        <v>0</v>
      </c>
      <c r="Q43" s="39">
        <f>'[3]Full Year'!R43</f>
        <v>0</v>
      </c>
      <c r="R43" s="40">
        <f>'[3]Full Year'!S43</f>
        <v>592056.94306028495</v>
      </c>
      <c r="S43" s="40">
        <f>'[3]Full Year'!T43</f>
        <v>16833.944860416581</v>
      </c>
      <c r="T43" s="41">
        <f>'[3]Full Year'!U43</f>
        <v>1396360.714764823</v>
      </c>
      <c r="U43" s="42">
        <f>'[3]Full Year'!V43</f>
        <v>34241.372591324616</v>
      </c>
      <c r="V43" s="43">
        <f>'[3]Full Year'!W43</f>
        <v>2.5138305823252279E-2</v>
      </c>
      <c r="W43" s="44" t="str">
        <f t="shared" si="0"/>
        <v>Zero</v>
      </c>
      <c r="X43" s="45" t="str">
        <f t="shared" ref="X43:X50" si="10">IF($U$16&gt;0,"Zero",IF($U53&lt;0,$C43*0.25,"Zero"))</f>
        <v>Zero</v>
      </c>
      <c r="Y43" s="45" t="s">
        <v>32</v>
      </c>
      <c r="Z43" s="45">
        <f t="shared" si="2"/>
        <v>0</v>
      </c>
      <c r="AA43" s="46">
        <v>55153.157829172633</v>
      </c>
      <c r="AB43" s="46">
        <v>24146.047187674201</v>
      </c>
      <c r="AC43" s="108">
        <v>14080.720096807978</v>
      </c>
      <c r="AD43" s="108">
        <v>5978.0692666861296</v>
      </c>
      <c r="AE43" s="108">
        <v>14578.909971231487</v>
      </c>
      <c r="AF43" s="108">
        <v>5531.2747692263301</v>
      </c>
      <c r="AG43" s="108">
        <v>498.18987442350954</v>
      </c>
      <c r="AH43" s="108">
        <v>-446.79449745979946</v>
      </c>
    </row>
    <row r="44" spans="1:37" s="4" customFormat="1" outlineLevel="1" x14ac:dyDescent="0.3">
      <c r="A44" s="35" t="s">
        <v>100</v>
      </c>
      <c r="B44" s="36" t="s">
        <v>101</v>
      </c>
      <c r="C44" s="37">
        <f>'[1]Full Year'!D44</f>
        <v>40707.800000000003</v>
      </c>
      <c r="D44" s="38">
        <f>'[2]Full Year'!E44</f>
        <v>1744098.6662837085</v>
      </c>
      <c r="E44" s="38">
        <f>'[2]Full Year'!F44</f>
        <v>594563.23533611617</v>
      </c>
      <c r="F44" s="39">
        <f>'[3]Full Year'!G44</f>
        <v>147910.52877795801</v>
      </c>
      <c r="G44" s="39">
        <f>'[3]Full Year'!H44</f>
        <v>149510.34434406599</v>
      </c>
      <c r="H44" s="39">
        <f>'[3]Full Year'!I44</f>
        <v>147414.29999999999</v>
      </c>
      <c r="I44" s="39">
        <f>'[3]Full Year'!J44</f>
        <v>152248.17260408899</v>
      </c>
      <c r="J44" s="39">
        <f>'[3]Full Year'!K44</f>
        <v>157381.15170832101</v>
      </c>
      <c r="K44" s="39">
        <f>'[3]Full Year'!L44</f>
        <v>0</v>
      </c>
      <c r="L44" s="39">
        <f>'[3]Full Year'!M44</f>
        <v>0</v>
      </c>
      <c r="M44" s="39">
        <f>'[3]Full Year'!N44</f>
        <v>0</v>
      </c>
      <c r="N44" s="39">
        <f>'[3]Full Year'!O44</f>
        <v>0</v>
      </c>
      <c r="O44" s="39">
        <f>'[3]Full Year'!P44</f>
        <v>0</v>
      </c>
      <c r="P44" s="39">
        <f>'[3]Full Year'!Q44</f>
        <v>0</v>
      </c>
      <c r="Q44" s="39">
        <f>'[3]Full Year'!R44</f>
        <v>0</v>
      </c>
      <c r="R44" s="40">
        <f>'[3]Full Year'!S44</f>
        <v>754464.49743443402</v>
      </c>
      <c r="S44" s="40">
        <f>'[3]Full Year'!T44</f>
        <v>17931.630662823911</v>
      </c>
      <c r="T44" s="41">
        <f>'[3]Full Year'!U44</f>
        <v>1779397.3996095143</v>
      </c>
      <c r="U44" s="42">
        <f>'[3]Full Year'!V44</f>
        <v>35298.733325805748</v>
      </c>
      <c r="V44" s="47">
        <f>'[3]Full Year'!W44</f>
        <v>2.0238954371210892E-2</v>
      </c>
      <c r="W44" s="44" t="str">
        <f t="shared" si="0"/>
        <v>Zero</v>
      </c>
      <c r="X44" s="45" t="str">
        <f t="shared" si="10"/>
        <v>Zero</v>
      </c>
      <c r="Y44" s="45" t="s">
        <v>32</v>
      </c>
      <c r="Z44" s="45">
        <f t="shared" si="2"/>
        <v>0</v>
      </c>
      <c r="AA44" s="46">
        <v>58233.224560335992</v>
      </c>
      <c r="AB44" s="46">
        <v>20359.425982330002</v>
      </c>
      <c r="AC44" s="108">
        <v>13909.351677423399</v>
      </c>
      <c r="AD44" s="108">
        <v>4702.8965984160404</v>
      </c>
      <c r="AE44" s="108">
        <v>14152.233536824791</v>
      </c>
      <c r="AF44" s="108">
        <v>4724.5473463833496</v>
      </c>
      <c r="AG44" s="108">
        <v>242.88185940139192</v>
      </c>
      <c r="AH44" s="108">
        <v>21.650747967309144</v>
      </c>
    </row>
    <row r="45" spans="1:37" s="4" customFormat="1" outlineLevel="1" x14ac:dyDescent="0.3">
      <c r="A45" s="35" t="s">
        <v>102</v>
      </c>
      <c r="B45" s="36" t="s">
        <v>103</v>
      </c>
      <c r="C45" s="37">
        <f>'[1]Full Year'!D45</f>
        <v>31222.6</v>
      </c>
      <c r="D45" s="38">
        <f>'[2]Full Year'!E45</f>
        <v>1477140.973291981</v>
      </c>
      <c r="E45" s="38">
        <f>'[2]Full Year'!F45</f>
        <v>503557.35779523628</v>
      </c>
      <c r="F45" s="39">
        <f>'[3]Full Year'!G45</f>
        <v>129386.312389946</v>
      </c>
      <c r="G45" s="39">
        <f>'[3]Full Year'!H45</f>
        <v>147772.70299413399</v>
      </c>
      <c r="H45" s="39">
        <f>'[3]Full Year'!I45</f>
        <v>143221.20000000001</v>
      </c>
      <c r="I45" s="39">
        <f>'[3]Full Year'!J45</f>
        <v>132864.73178806901</v>
      </c>
      <c r="J45" s="39">
        <f>'[3]Full Year'!K45</f>
        <v>135112.032188104</v>
      </c>
      <c r="K45" s="39">
        <f>'[3]Full Year'!L45</f>
        <v>0</v>
      </c>
      <c r="L45" s="39">
        <f>'[3]Full Year'!M45</f>
        <v>0</v>
      </c>
      <c r="M45" s="39">
        <f>'[3]Full Year'!N45</f>
        <v>0</v>
      </c>
      <c r="N45" s="39">
        <f>'[3]Full Year'!O45</f>
        <v>0</v>
      </c>
      <c r="O45" s="39">
        <f>'[3]Full Year'!P45</f>
        <v>0</v>
      </c>
      <c r="P45" s="39">
        <f>'[3]Full Year'!Q45</f>
        <v>0</v>
      </c>
      <c r="Q45" s="39">
        <f>'[3]Full Year'!R45</f>
        <v>0</v>
      </c>
      <c r="R45" s="40">
        <f>'[3]Full Year'!S45</f>
        <v>688356.97936025308</v>
      </c>
      <c r="S45" s="40">
        <f>'[3]Full Year'!T45</f>
        <v>64560.346339049516</v>
      </c>
      <c r="T45" s="41">
        <f>'[3]Full Year'!U45</f>
        <v>1623483.4418873894</v>
      </c>
      <c r="U45" s="42">
        <f>'[3]Full Year'!V45</f>
        <v>146342.46859540837</v>
      </c>
      <c r="V45" s="43">
        <f>'[3]Full Year'!W45</f>
        <v>9.9071430040470074E-2</v>
      </c>
      <c r="W45" s="44" t="str">
        <f t="shared" si="0"/>
        <v>Zero</v>
      </c>
      <c r="X45" s="45" t="str">
        <f t="shared" si="10"/>
        <v>Zero</v>
      </c>
      <c r="Y45" s="45" t="s">
        <v>32</v>
      </c>
      <c r="Z45" s="45">
        <f t="shared" si="2"/>
        <v>0</v>
      </c>
      <c r="AA45" s="46">
        <v>48466.372931721577</v>
      </c>
      <c r="AB45" s="46">
        <v>22519.505540424601</v>
      </c>
      <c r="AC45" s="108">
        <v>11306.305286192366</v>
      </c>
      <c r="AD45" s="108">
        <v>5315.6184260050804</v>
      </c>
      <c r="AE45" s="108">
        <v>12806.30672516598</v>
      </c>
      <c r="AF45" s="108">
        <v>5065.7208613810899</v>
      </c>
      <c r="AG45" s="108">
        <v>1500.0014389736134</v>
      </c>
      <c r="AH45" s="108">
        <v>-249.89756462399055</v>
      </c>
    </row>
    <row r="46" spans="1:37" s="62" customFormat="1" outlineLevel="1" x14ac:dyDescent="0.3">
      <c r="A46" s="35" t="s">
        <v>104</v>
      </c>
      <c r="B46" s="36" t="s">
        <v>105</v>
      </c>
      <c r="C46" s="37">
        <f>'[1]Full Year'!D46</f>
        <v>44507</v>
      </c>
      <c r="D46" s="38">
        <f>'[2]Full Year'!E46</f>
        <v>2239787.0659445161</v>
      </c>
      <c r="E46" s="38">
        <f>'[2]Full Year'!F46</f>
        <v>763543.41078048549</v>
      </c>
      <c r="F46" s="39">
        <f>'[3]Full Year'!G46</f>
        <v>193832.568187881</v>
      </c>
      <c r="G46" s="39">
        <f>'[3]Full Year'!H46</f>
        <v>206265.09071812601</v>
      </c>
      <c r="H46" s="39">
        <f>'[3]Full Year'!I46</f>
        <v>220735</v>
      </c>
      <c r="I46" s="39">
        <f>'[3]Full Year'!J46</f>
        <v>201589.687502279</v>
      </c>
      <c r="J46" s="39">
        <f>'[3]Full Year'!K46</f>
        <v>204465.316318611</v>
      </c>
      <c r="K46" s="39">
        <f>'[3]Full Year'!L46</f>
        <v>0</v>
      </c>
      <c r="L46" s="39">
        <f>'[3]Full Year'!M46</f>
        <v>0</v>
      </c>
      <c r="M46" s="39">
        <f>'[3]Full Year'!N46</f>
        <v>0</v>
      </c>
      <c r="N46" s="39">
        <f>'[3]Full Year'!O46</f>
        <v>0</v>
      </c>
      <c r="O46" s="39">
        <f>'[3]Full Year'!P46</f>
        <v>0</v>
      </c>
      <c r="P46" s="39">
        <f>'[3]Full Year'!Q46</f>
        <v>0</v>
      </c>
      <c r="Q46" s="39">
        <f>'[3]Full Year'!R46</f>
        <v>0</v>
      </c>
      <c r="R46" s="40">
        <f>'[3]Full Year'!S46</f>
        <v>1026887.6627268969</v>
      </c>
      <c r="S46" s="40">
        <f>'[3]Full Year'!T46</f>
        <v>81025.584778527729</v>
      </c>
      <c r="T46" s="41">
        <f>'[3]Full Year'!U46</f>
        <v>2421904.864921927</v>
      </c>
      <c r="U46" s="42">
        <f>'[3]Full Year'!V46</f>
        <v>182117.79897741089</v>
      </c>
      <c r="V46" s="43">
        <f>'[3]Full Year'!W46</f>
        <v>8.131031817554138E-2</v>
      </c>
      <c r="W46" s="44" t="str">
        <f t="shared" si="0"/>
        <v>Zero</v>
      </c>
      <c r="X46" s="45" t="str">
        <f t="shared" si="10"/>
        <v>Zero</v>
      </c>
      <c r="Y46" s="45" t="s">
        <v>32</v>
      </c>
      <c r="Z46" s="45">
        <f t="shared" si="2"/>
        <v>0</v>
      </c>
      <c r="AA46" s="46">
        <v>80414.251787465764</v>
      </c>
      <c r="AB46" s="46">
        <v>29215.603689412499</v>
      </c>
      <c r="AC46" s="108">
        <v>20570.431023894202</v>
      </c>
      <c r="AD46" s="108">
        <v>7809.0325560819801</v>
      </c>
      <c r="AE46" s="108">
        <v>21373.344658060283</v>
      </c>
      <c r="AF46" s="108">
        <v>7239.4909306013506</v>
      </c>
      <c r="AG46" s="108">
        <v>802.91363416608147</v>
      </c>
      <c r="AH46" s="108">
        <v>-569.54162548062959</v>
      </c>
      <c r="AI46" s="4"/>
      <c r="AJ46" s="4"/>
      <c r="AK46" s="4"/>
    </row>
    <row r="47" spans="1:37" s="49" customFormat="1" outlineLevel="1" x14ac:dyDescent="0.3">
      <c r="A47" s="35" t="s">
        <v>106</v>
      </c>
      <c r="B47" s="36" t="s">
        <v>107</v>
      </c>
      <c r="C47" s="37">
        <f>'[1]Full Year'!D47</f>
        <v>17014.2</v>
      </c>
      <c r="D47" s="38">
        <f>'[2]Full Year'!E47</f>
        <v>867268.73873174516</v>
      </c>
      <c r="E47" s="38">
        <f>'[2]Full Year'!F47</f>
        <v>295651.91303365189</v>
      </c>
      <c r="F47" s="39">
        <f>'[3]Full Year'!G47</f>
        <v>67182.931180648899</v>
      </c>
      <c r="G47" s="39">
        <f>'[3]Full Year'!H47</f>
        <v>72895.237300821304</v>
      </c>
      <c r="H47" s="39">
        <f>'[3]Full Year'!I47</f>
        <v>75744.7</v>
      </c>
      <c r="I47" s="39">
        <f>'[3]Full Year'!J47</f>
        <v>71816.087864847301</v>
      </c>
      <c r="J47" s="39">
        <f>'[3]Full Year'!K47</f>
        <v>70895.513306937399</v>
      </c>
      <c r="K47" s="39">
        <f>'[3]Full Year'!L47</f>
        <v>0</v>
      </c>
      <c r="L47" s="39">
        <f>'[3]Full Year'!M47</f>
        <v>0</v>
      </c>
      <c r="M47" s="39">
        <f>'[3]Full Year'!N47</f>
        <v>0</v>
      </c>
      <c r="N47" s="39">
        <f>'[3]Full Year'!O47</f>
        <v>0</v>
      </c>
      <c r="O47" s="39">
        <f>'[3]Full Year'!P47</f>
        <v>0</v>
      </c>
      <c r="P47" s="39">
        <f>'[3]Full Year'!Q47</f>
        <v>0</v>
      </c>
      <c r="Q47" s="39">
        <f>'[3]Full Year'!R47</f>
        <v>0</v>
      </c>
      <c r="R47" s="40">
        <f>'[3]Full Year'!S47</f>
        <v>358534.46965325496</v>
      </c>
      <c r="S47" s="40">
        <f>'[3]Full Year'!T47</f>
        <v>-7713.118713161035</v>
      </c>
      <c r="T47" s="41">
        <f>'[3]Full Year'!U47</f>
        <v>845600.1642765447</v>
      </c>
      <c r="U47" s="42">
        <f>'[3]Full Year'!V47</f>
        <v>-21668.574455200462</v>
      </c>
      <c r="V47" s="47">
        <f>'[3]Full Year'!W47</f>
        <v>-2.4984844359647519E-2</v>
      </c>
      <c r="W47" s="44">
        <f t="shared" si="0"/>
        <v>8507.1</v>
      </c>
      <c r="X47" s="45" t="str">
        <f t="shared" si="10"/>
        <v>Zero</v>
      </c>
      <c r="Y47" s="45" t="s">
        <v>32</v>
      </c>
      <c r="Z47" s="45">
        <f t="shared" si="2"/>
        <v>8507.1</v>
      </c>
      <c r="AA47" s="46">
        <v>22699.032390094275</v>
      </c>
      <c r="AB47" s="46">
        <v>7924.0206224355898</v>
      </c>
      <c r="AC47" s="108">
        <v>5487.4407543738125</v>
      </c>
      <c r="AD47" s="108">
        <v>2175.91260484441</v>
      </c>
      <c r="AE47" s="108">
        <v>5694.2110510632301</v>
      </c>
      <c r="AF47" s="108">
        <v>1966.180990732191</v>
      </c>
      <c r="AG47" s="108">
        <v>206.77029668941759</v>
      </c>
      <c r="AH47" s="108">
        <v>-209.73161411221895</v>
      </c>
      <c r="AI47" s="4"/>
      <c r="AJ47" s="4"/>
      <c r="AK47" s="4"/>
    </row>
    <row r="48" spans="1:37" s="49" customFormat="1" outlineLevel="1" x14ac:dyDescent="0.3">
      <c r="A48" s="35" t="s">
        <v>108</v>
      </c>
      <c r="B48" s="36" t="s">
        <v>109</v>
      </c>
      <c r="C48" s="37">
        <f>'[1]Full Year'!D48</f>
        <v>17732.599999999999</v>
      </c>
      <c r="D48" s="38">
        <f>'[2]Full Year'!E48</f>
        <v>1053143.0650553333</v>
      </c>
      <c r="E48" s="38">
        <f>'[2]Full Year'!F48</f>
        <v>359016.47087736311</v>
      </c>
      <c r="F48" s="39">
        <f>'[3]Full Year'!G48</f>
        <v>92729.641369505494</v>
      </c>
      <c r="G48" s="39">
        <f>'[3]Full Year'!H48</f>
        <v>93171.194544995393</v>
      </c>
      <c r="H48" s="39">
        <f>'[3]Full Year'!I48</f>
        <v>105622.7</v>
      </c>
      <c r="I48" s="39">
        <f>'[3]Full Year'!J48</f>
        <v>95826.597023019902</v>
      </c>
      <c r="J48" s="39">
        <f>'[3]Full Year'!K48</f>
        <v>95118.798234063099</v>
      </c>
      <c r="K48" s="39">
        <f>'[3]Full Year'!L48</f>
        <v>0</v>
      </c>
      <c r="L48" s="39">
        <f>'[3]Full Year'!M48</f>
        <v>0</v>
      </c>
      <c r="M48" s="39">
        <f>'[3]Full Year'!N48</f>
        <v>0</v>
      </c>
      <c r="N48" s="39">
        <f>'[3]Full Year'!O48</f>
        <v>0</v>
      </c>
      <c r="O48" s="39">
        <f>'[3]Full Year'!P48</f>
        <v>0</v>
      </c>
      <c r="P48" s="39">
        <f>'[3]Full Year'!Q48</f>
        <v>0</v>
      </c>
      <c r="Q48" s="39">
        <f>'[3]Full Year'!R48</f>
        <v>0</v>
      </c>
      <c r="R48" s="40">
        <f>'[3]Full Year'!S48</f>
        <v>482468.93117158388</v>
      </c>
      <c r="S48" s="40">
        <f>'[3]Full Year'!T48</f>
        <v>37726.614798716619</v>
      </c>
      <c r="T48" s="41">
        <f>'[3]Full Year'!U48</f>
        <v>1137898.4225744903</v>
      </c>
      <c r="U48" s="42">
        <f>'[3]Full Year'!V48</f>
        <v>84755.357519156998</v>
      </c>
      <c r="V48" s="43">
        <f>'[3]Full Year'!W48</f>
        <v>8.0478484197874733E-2</v>
      </c>
      <c r="W48" s="44" t="str">
        <f t="shared" si="0"/>
        <v>Zero</v>
      </c>
      <c r="X48" s="45" t="str">
        <f t="shared" si="10"/>
        <v>Zero</v>
      </c>
      <c r="Y48" s="45" t="s">
        <v>32</v>
      </c>
      <c r="Z48" s="45">
        <f t="shared" si="2"/>
        <v>0</v>
      </c>
      <c r="AA48" s="46">
        <v>32033.035650291131</v>
      </c>
      <c r="AB48" s="46">
        <v>14525.4483703064</v>
      </c>
      <c r="AC48" s="108">
        <v>7922.6111163120595</v>
      </c>
      <c r="AD48" s="108">
        <v>3883.0029402333198</v>
      </c>
      <c r="AE48" s="108">
        <v>7311.2317627917491</v>
      </c>
      <c r="AF48" s="108">
        <v>2260.3855632505888</v>
      </c>
      <c r="AG48" s="108">
        <v>-611.37935352031036</v>
      </c>
      <c r="AH48" s="108">
        <v>-1622.617376982731</v>
      </c>
      <c r="AI48" s="4"/>
      <c r="AJ48" s="4"/>
      <c r="AK48" s="4"/>
    </row>
    <row r="49" spans="1:37" s="49" customFormat="1" outlineLevel="1" x14ac:dyDescent="0.3">
      <c r="A49" s="35" t="s">
        <v>110</v>
      </c>
      <c r="B49" s="36" t="s">
        <v>111</v>
      </c>
      <c r="C49" s="37">
        <f>'[1]Full Year'!D49</f>
        <v>27335.8</v>
      </c>
      <c r="D49" s="38">
        <f>'[2]Full Year'!E49</f>
        <v>1374634.5206538022</v>
      </c>
      <c r="E49" s="38">
        <f>'[2]Full Year'!F49</f>
        <v>468612.90809088113</v>
      </c>
      <c r="F49" s="39">
        <f>'[3]Full Year'!G49</f>
        <v>112527.93321961501</v>
      </c>
      <c r="G49" s="39">
        <f>'[3]Full Year'!H49</f>
        <v>120189.062305549</v>
      </c>
      <c r="H49" s="39">
        <f>'[3]Full Year'!I49</f>
        <v>130876</v>
      </c>
      <c r="I49" s="39">
        <f>'[3]Full Year'!J49</f>
        <v>117952.35664149599</v>
      </c>
      <c r="J49" s="39">
        <f>'[3]Full Year'!K49</f>
        <v>124417.35480936299</v>
      </c>
      <c r="K49" s="39">
        <f>'[3]Full Year'!L49</f>
        <v>0</v>
      </c>
      <c r="L49" s="39">
        <f>'[3]Full Year'!M49</f>
        <v>0</v>
      </c>
      <c r="M49" s="39">
        <f>'[3]Full Year'!N49</f>
        <v>0</v>
      </c>
      <c r="N49" s="39">
        <f>'[3]Full Year'!O49</f>
        <v>0</v>
      </c>
      <c r="O49" s="39">
        <f>'[3]Full Year'!P49</f>
        <v>0</v>
      </c>
      <c r="P49" s="39">
        <f>'[3]Full Year'!Q49</f>
        <v>0</v>
      </c>
      <c r="Q49" s="39">
        <f>'[3]Full Year'!R49</f>
        <v>0</v>
      </c>
      <c r="R49" s="40">
        <f>'[3]Full Year'!S49</f>
        <v>605962.70697602304</v>
      </c>
      <c r="S49" s="40">
        <f>'[3]Full Year'!T49</f>
        <v>25454.548903922318</v>
      </c>
      <c r="T49" s="41">
        <f>'[3]Full Year'!U49</f>
        <v>1429157.3277736392</v>
      </c>
      <c r="U49" s="42">
        <f>'[3]Full Year'!V49</f>
        <v>54522.807119837031</v>
      </c>
      <c r="V49" s="43">
        <f>'[3]Full Year'!W49</f>
        <v>3.9663493314502939E-2</v>
      </c>
      <c r="W49" s="44" t="str">
        <f t="shared" si="0"/>
        <v>Zero</v>
      </c>
      <c r="X49" s="45" t="str">
        <f t="shared" si="10"/>
        <v>Zero</v>
      </c>
      <c r="Y49" s="45" t="s">
        <v>32</v>
      </c>
      <c r="Z49" s="45">
        <f t="shared" si="2"/>
        <v>0</v>
      </c>
      <c r="AA49" s="46">
        <v>45459.207678437851</v>
      </c>
      <c r="AB49" s="46">
        <v>13093.6097933</v>
      </c>
      <c r="AC49" s="108">
        <v>11208.396807295107</v>
      </c>
      <c r="AD49" s="108">
        <v>3212.2075685005002</v>
      </c>
      <c r="AE49" s="108">
        <v>11244.423761659207</v>
      </c>
      <c r="AF49" s="108">
        <v>3284.87484305405</v>
      </c>
      <c r="AG49" s="108">
        <v>36.026954364100675</v>
      </c>
      <c r="AH49" s="108">
        <v>72.66727455354976</v>
      </c>
      <c r="AI49" s="4"/>
      <c r="AJ49" s="4"/>
      <c r="AK49" s="4"/>
    </row>
    <row r="50" spans="1:37" s="49" customFormat="1" outlineLevel="1" x14ac:dyDescent="0.3">
      <c r="A50" s="35" t="s">
        <v>112</v>
      </c>
      <c r="B50" s="36" t="s">
        <v>113</v>
      </c>
      <c r="C50" s="37">
        <f>'[1]Full Year'!D50</f>
        <v>10029.799999999999</v>
      </c>
      <c r="D50" s="38">
        <f>'[2]Full Year'!E50</f>
        <v>387657.67102217505</v>
      </c>
      <c r="E50" s="38">
        <f>'[2]Full Year'!F50</f>
        <v>132152.50005145947</v>
      </c>
      <c r="F50" s="39">
        <f>'[3]Full Year'!G50</f>
        <v>29636.0775591948</v>
      </c>
      <c r="G50" s="39">
        <f>'[3]Full Year'!H50</f>
        <v>34741.389269694402</v>
      </c>
      <c r="H50" s="39">
        <f>'[3]Full Year'!I50</f>
        <v>33230.92</v>
      </c>
      <c r="I50" s="39">
        <f>'[3]Full Year'!J50</f>
        <v>35655.104853999401</v>
      </c>
      <c r="J50" s="39">
        <f>'[3]Full Year'!K50</f>
        <v>30858.347254658998</v>
      </c>
      <c r="K50" s="39">
        <f>'[3]Full Year'!L50</f>
        <v>0</v>
      </c>
      <c r="L50" s="39">
        <f>'[3]Full Year'!M50</f>
        <v>0</v>
      </c>
      <c r="M50" s="39">
        <f>'[3]Full Year'!N50</f>
        <v>0</v>
      </c>
      <c r="N50" s="39">
        <f>'[3]Full Year'!O50</f>
        <v>0</v>
      </c>
      <c r="O50" s="39">
        <f>'[3]Full Year'!P50</f>
        <v>0</v>
      </c>
      <c r="P50" s="39">
        <f>'[3]Full Year'!Q50</f>
        <v>0</v>
      </c>
      <c r="Q50" s="39">
        <f>'[3]Full Year'!R50</f>
        <v>0</v>
      </c>
      <c r="R50" s="40">
        <f>'[3]Full Year'!S50</f>
        <v>164121.83893754758</v>
      </c>
      <c r="S50" s="40">
        <f>'[3]Full Year'!T50</f>
        <v>414.00446488306625</v>
      </c>
      <c r="T50" s="41">
        <f>'[3]Full Year'!U50</f>
        <v>387079.80881497072</v>
      </c>
      <c r="U50" s="42">
        <f>'[3]Full Year'!V50</f>
        <v>-577.8622072043363</v>
      </c>
      <c r="V50" s="47">
        <f>'[3]Full Year'!W50</f>
        <v>-1.4906507736081431E-3</v>
      </c>
      <c r="W50" s="44">
        <f t="shared" si="0"/>
        <v>5014.8999999999996</v>
      </c>
      <c r="X50" s="45" t="str">
        <f t="shared" si="10"/>
        <v>Zero</v>
      </c>
      <c r="Y50" s="45" t="s">
        <v>32</v>
      </c>
      <c r="Z50" s="45">
        <f t="shared" si="2"/>
        <v>5014.8999999999996</v>
      </c>
      <c r="AA50" s="46">
        <v>8068.3905182236049</v>
      </c>
      <c r="AB50" s="46">
        <v>2355.5299356117198</v>
      </c>
      <c r="AC50" s="108">
        <v>2109.2271387722212</v>
      </c>
      <c r="AD50" s="108">
        <v>668.03523565784803</v>
      </c>
      <c r="AE50" s="108">
        <v>1963.3883530766384</v>
      </c>
      <c r="AF50" s="108">
        <v>402.658885080495</v>
      </c>
      <c r="AG50" s="108">
        <v>-145.83878569558283</v>
      </c>
      <c r="AH50" s="108">
        <v>-265.37635057735304</v>
      </c>
      <c r="AI50" s="4"/>
      <c r="AJ50" s="4"/>
      <c r="AK50" s="4"/>
    </row>
    <row r="51" spans="1:37" s="49" customFormat="1" outlineLevel="1" x14ac:dyDescent="0.3">
      <c r="A51" s="35" t="s">
        <v>114</v>
      </c>
      <c r="B51" s="36" t="s">
        <v>115</v>
      </c>
      <c r="C51" s="37">
        <f>'[1]Full Year'!D51</f>
        <v>15587.5</v>
      </c>
      <c r="D51" s="38">
        <f>'[2]Full Year'!E51</f>
        <v>939522.63054401055</v>
      </c>
      <c r="E51" s="38">
        <f>'[2]Full Year'!F51</f>
        <v>320283.26475245319</v>
      </c>
      <c r="F51" s="39">
        <f>'[3]Full Year'!G51</f>
        <v>78269.450388896497</v>
      </c>
      <c r="G51" s="39">
        <f>'[3]Full Year'!H51</f>
        <v>84364.537970303107</v>
      </c>
      <c r="H51" s="39">
        <f>'[3]Full Year'!I51</f>
        <v>89115.99</v>
      </c>
      <c r="I51" s="39">
        <f>'[3]Full Year'!J51</f>
        <v>79129.129770206302</v>
      </c>
      <c r="J51" s="39">
        <f>'[3]Full Year'!K51</f>
        <v>85152.524215168596</v>
      </c>
      <c r="K51" s="39">
        <f>'[3]Full Year'!L51</f>
        <v>0</v>
      </c>
      <c r="L51" s="39">
        <f>'[3]Full Year'!M51</f>
        <v>0</v>
      </c>
      <c r="M51" s="39">
        <f>'[3]Full Year'!N51</f>
        <v>0</v>
      </c>
      <c r="N51" s="39">
        <f>'[3]Full Year'!O51</f>
        <v>0</v>
      </c>
      <c r="O51" s="39">
        <f>'[3]Full Year'!P51</f>
        <v>0</v>
      </c>
      <c r="P51" s="39">
        <f>'[3]Full Year'!Q51</f>
        <v>0</v>
      </c>
      <c r="Q51" s="39">
        <f>'[3]Full Year'!R51</f>
        <v>0</v>
      </c>
      <c r="R51" s="40">
        <f>'[3]Full Year'!S51</f>
        <v>416031.63234457449</v>
      </c>
      <c r="S51" s="40">
        <f>'[3]Full Year'!T51</f>
        <v>19271.225465838856</v>
      </c>
      <c r="T51" s="41">
        <f>'[3]Full Year'!U51</f>
        <v>981206.6800579587</v>
      </c>
      <c r="U51" s="42">
        <f>'[3]Full Year'!V51</f>
        <v>41684.04951394815</v>
      </c>
      <c r="V51" s="43">
        <f>'[3]Full Year'!W51</f>
        <v>4.4367264990532361E-2</v>
      </c>
      <c r="W51" s="44" t="str">
        <f t="shared" si="0"/>
        <v>Zero</v>
      </c>
      <c r="X51" s="45" t="str">
        <f t="shared" ref="X51" si="11">IF($U$16&gt;0,"Zero",IF($U51&lt;0,$C51*0.25,"Zero"))</f>
        <v>Zero</v>
      </c>
      <c r="Y51" s="45" t="s">
        <v>32</v>
      </c>
      <c r="Z51" s="45">
        <f t="shared" si="2"/>
        <v>0</v>
      </c>
      <c r="AA51" s="46">
        <v>27471.019365790497</v>
      </c>
      <c r="AB51" s="46">
        <v>12375.4556371418</v>
      </c>
      <c r="AC51" s="108">
        <v>7139.4811432414654</v>
      </c>
      <c r="AD51" s="108">
        <v>3301.0949072164799</v>
      </c>
      <c r="AE51" s="108">
        <v>6353.6841699685774</v>
      </c>
      <c r="AF51" s="108">
        <v>2614.8844312178298</v>
      </c>
      <c r="AG51" s="108">
        <v>-785.79697327288795</v>
      </c>
      <c r="AH51" s="108">
        <v>-686.21047599865005</v>
      </c>
      <c r="AI51" s="4"/>
      <c r="AJ51" s="4"/>
      <c r="AK51" s="4"/>
    </row>
    <row r="52" spans="1:37" s="62" customFormat="1" ht="15" thickBot="1" x14ac:dyDescent="0.35">
      <c r="A52" s="76"/>
      <c r="B52" s="77" t="s">
        <v>116</v>
      </c>
      <c r="C52" s="78">
        <f>'[1]Full Year'!D52</f>
        <v>256015.3</v>
      </c>
      <c r="D52" s="79">
        <f>'[2]Full Year'!E52</f>
        <v>12442536.353255512</v>
      </c>
      <c r="E52" s="79">
        <f>'[2]Full Year'!F52</f>
        <v>4241660.6428248044</v>
      </c>
      <c r="F52" s="80">
        <f>'[3]Full Year'!G52</f>
        <v>1040830.9302208606</v>
      </c>
      <c r="G52" s="80">
        <f>'[3]Full Year'!H52</f>
        <v>1117552.5298157968</v>
      </c>
      <c r="H52" s="80">
        <f>'[3]Full Year'!I52</f>
        <v>1162716.8399999999</v>
      </c>
      <c r="I52" s="80">
        <f>'[3]Full Year'!J52</f>
        <v>1095283.8785956921</v>
      </c>
      <c r="J52" s="80">
        <f>'[3]Full Year'!K52</f>
        <v>1105312.2823812126</v>
      </c>
      <c r="K52" s="80">
        <f>'[3]Full Year'!L52</f>
        <v>0</v>
      </c>
      <c r="L52" s="80">
        <f>'[3]Full Year'!M52</f>
        <v>0</v>
      </c>
      <c r="M52" s="80">
        <f>'[3]Full Year'!N52</f>
        <v>0</v>
      </c>
      <c r="N52" s="80">
        <f>'[3]Full Year'!O52</f>
        <v>0</v>
      </c>
      <c r="O52" s="80">
        <f>'[3]Full Year'!P52</f>
        <v>0</v>
      </c>
      <c r="P52" s="80">
        <f>'[3]Full Year'!Q52</f>
        <v>0</v>
      </c>
      <c r="Q52" s="80">
        <f>'[3]Full Year'!R52</f>
        <v>0</v>
      </c>
      <c r="R52" s="81">
        <f>'[3]Full Year'!S52</f>
        <v>5521696.4610135611</v>
      </c>
      <c r="S52" s="81">
        <f>'[3]Full Year'!T52</f>
        <v>267213.35903375782</v>
      </c>
      <c r="T52" s="82">
        <f>'[3]Full Year'!U52</f>
        <v>13022869.01182444</v>
      </c>
      <c r="U52" s="83">
        <f>'[3]Full Year'!V52</f>
        <v>580332.65856892802</v>
      </c>
      <c r="V52" s="84">
        <f>'[3]Full Year'!W52</f>
        <v>4.6641025759758988E-2</v>
      </c>
      <c r="W52" s="85">
        <f>SUM(W42:W51)</f>
        <v>13522</v>
      </c>
      <c r="X52" s="85">
        <f t="shared" ref="X52:Y52" si="12">SUM(X42:X51)</f>
        <v>0</v>
      </c>
      <c r="Y52" s="86">
        <f t="shared" si="12"/>
        <v>0</v>
      </c>
      <c r="Z52" s="86">
        <f t="shared" si="2"/>
        <v>13522</v>
      </c>
      <c r="AA52" s="87">
        <v>410896.99605591461</v>
      </c>
      <c r="AB52" s="87">
        <v>160812.90070168013</v>
      </c>
      <c r="AC52" s="111">
        <v>102343.22282309378</v>
      </c>
      <c r="AD52" s="111">
        <v>41025.189977338436</v>
      </c>
      <c r="AE52" s="111">
        <v>103175.05688515762</v>
      </c>
      <c r="AF52" s="111">
        <v>35389.483894097793</v>
      </c>
      <c r="AG52" s="111">
        <v>831.83406206385416</v>
      </c>
      <c r="AH52" s="111">
        <v>-5635.7060832406478</v>
      </c>
      <c r="AI52" s="4"/>
      <c r="AJ52" s="4"/>
      <c r="AK52" s="4"/>
    </row>
    <row r="53" spans="1:37" customFormat="1" ht="15" thickBot="1" x14ac:dyDescent="0.35">
      <c r="C53" s="1"/>
      <c r="D53" s="2"/>
      <c r="E53" s="2"/>
      <c r="F53" s="2"/>
      <c r="G53" s="2"/>
      <c r="H53" s="88"/>
      <c r="I53" s="2"/>
      <c r="O53" s="89"/>
      <c r="R53" s="89"/>
      <c r="S53" s="90"/>
      <c r="T53" s="90"/>
      <c r="U53" s="90"/>
      <c r="V53" s="91"/>
      <c r="W53" s="90"/>
      <c r="X53" s="90"/>
      <c r="Y53" s="91"/>
      <c r="Z53" s="91"/>
      <c r="AI53" s="4"/>
      <c r="AJ53" s="4"/>
      <c r="AK53" s="4"/>
    </row>
    <row r="54" spans="1:37" s="4" customFormat="1" ht="15" thickBot="1" x14ac:dyDescent="0.35">
      <c r="A54" s="92"/>
      <c r="B54" s="93" t="s">
        <v>31</v>
      </c>
      <c r="C54" s="94">
        <f t="shared" ref="C54:U54" si="13">+C52+C40+C31+C25+C16</f>
        <v>1225056.0999999999</v>
      </c>
      <c r="D54" s="95">
        <f t="shared" si="13"/>
        <v>58587833.251311503</v>
      </c>
      <c r="E54" s="95">
        <f t="shared" si="13"/>
        <v>19972592.355372094</v>
      </c>
      <c r="F54" s="96">
        <f t="shared" si="13"/>
        <v>4895985.4448396116</v>
      </c>
      <c r="G54" s="96">
        <f t="shared" si="13"/>
        <v>5254141.7027463736</v>
      </c>
      <c r="H54" s="96">
        <f t="shared" si="13"/>
        <v>5482286.0599999996</v>
      </c>
      <c r="I54" s="96">
        <f t="shared" si="13"/>
        <v>5146959.5877774013</v>
      </c>
      <c r="J54" s="96">
        <f t="shared" si="13"/>
        <v>5121290.7118707271</v>
      </c>
      <c r="K54" s="96">
        <f t="shared" si="13"/>
        <v>0</v>
      </c>
      <c r="L54" s="96">
        <f t="shared" si="13"/>
        <v>0</v>
      </c>
      <c r="M54" s="96">
        <f t="shared" si="13"/>
        <v>0</v>
      </c>
      <c r="N54" s="96">
        <f t="shared" si="13"/>
        <v>0</v>
      </c>
      <c r="O54" s="96">
        <f t="shared" si="13"/>
        <v>0</v>
      </c>
      <c r="P54" s="96">
        <f t="shared" si="13"/>
        <v>0</v>
      </c>
      <c r="Q54" s="96">
        <f t="shared" si="13"/>
        <v>0</v>
      </c>
      <c r="R54" s="97">
        <f t="shared" si="13"/>
        <v>25900663.507234111</v>
      </c>
      <c r="S54" s="97">
        <f t="shared" si="13"/>
        <v>1159021.5252052639</v>
      </c>
      <c r="T54" s="98">
        <f t="shared" si="13"/>
        <v>61086470.535929516</v>
      </c>
      <c r="U54" s="99">
        <f t="shared" si="13"/>
        <v>2498637.2846180107</v>
      </c>
      <c r="V54" s="100">
        <f>+U54/D54</f>
        <v>4.2647716188788702E-2</v>
      </c>
      <c r="W54" s="101">
        <f>+W52+W40+W31+W25+W16</f>
        <v>80690.649999999994</v>
      </c>
      <c r="X54" s="101">
        <f t="shared" ref="X54:Z54" si="14">+X52+X40+X31+X25+X16</f>
        <v>0</v>
      </c>
      <c r="Y54" s="101">
        <f t="shared" si="14"/>
        <v>0</v>
      </c>
      <c r="Z54" s="101">
        <f t="shared" si="14"/>
        <v>80690.649999999994</v>
      </c>
      <c r="AA54" s="106">
        <v>2059019.5156590648</v>
      </c>
      <c r="AB54" s="106">
        <v>848159.56866813358</v>
      </c>
      <c r="AC54" s="112">
        <v>504823.20437262411</v>
      </c>
      <c r="AD54" s="112">
        <v>205020.39678395935</v>
      </c>
      <c r="AE54" s="112">
        <v>520832.54092202074</v>
      </c>
      <c r="AF54" s="112">
        <v>198779.82464105147</v>
      </c>
      <c r="AG54" s="112">
        <v>16009.336549396656</v>
      </c>
      <c r="AH54" s="112">
        <v>-6240.5721429078912</v>
      </c>
    </row>
    <row r="55" spans="1:37" customFormat="1" x14ac:dyDescent="0.3"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91"/>
      <c r="W55" s="62"/>
      <c r="X55" s="62"/>
      <c r="Y55" s="62"/>
      <c r="Z55" s="62"/>
      <c r="AG55" s="118">
        <f>+AG54/AC54</f>
        <v>3.1712758864348316E-2</v>
      </c>
      <c r="AH55" s="118">
        <f>+AH54/AD54</f>
        <v>-3.0438786778292631E-2</v>
      </c>
      <c r="AI55" s="4"/>
      <c r="AJ55" s="4"/>
      <c r="AK55" s="4"/>
    </row>
    <row r="56" spans="1:37" customFormat="1" x14ac:dyDescent="0.3"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91"/>
      <c r="W56" s="62"/>
      <c r="X56" s="62"/>
      <c r="Y56" s="62"/>
      <c r="Z56" s="62"/>
    </row>
    <row r="57" spans="1:37" customFormat="1" x14ac:dyDescent="0.3"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91"/>
      <c r="W57" s="49"/>
      <c r="X57" s="49"/>
      <c r="Y57" s="49"/>
      <c r="Z57" s="49"/>
    </row>
    <row r="58" spans="1:37" customFormat="1" x14ac:dyDescent="0.3"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91"/>
    </row>
    <row r="59" spans="1:37" customFormat="1" x14ac:dyDescent="0.3">
      <c r="C59" s="1"/>
      <c r="D59" s="2"/>
      <c r="E59" s="2"/>
      <c r="F59" s="2"/>
      <c r="G59" s="2"/>
      <c r="H59" s="2"/>
      <c r="I59" s="2"/>
      <c r="J59" s="2"/>
      <c r="K59" s="2"/>
      <c r="L59" s="2"/>
      <c r="O59" s="89"/>
      <c r="R59" s="89"/>
      <c r="S59" s="2"/>
      <c r="T59" s="2"/>
      <c r="U59" s="2"/>
      <c r="V59" s="91"/>
    </row>
    <row r="60" spans="1:37" customFormat="1" x14ac:dyDescent="0.3">
      <c r="C60" s="1"/>
      <c r="D60" s="2"/>
      <c r="E60" s="2"/>
      <c r="F60" s="2"/>
      <c r="G60" s="2"/>
      <c r="H60" s="2"/>
      <c r="I60" s="2"/>
      <c r="J60" s="2"/>
      <c r="K60" s="2"/>
      <c r="L60" s="2"/>
      <c r="O60" s="89"/>
      <c r="R60" s="89"/>
      <c r="S60" s="2"/>
      <c r="T60" s="2"/>
      <c r="U60" s="2"/>
      <c r="V60" s="91"/>
    </row>
    <row r="61" spans="1:37" customFormat="1" x14ac:dyDescent="0.3"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91"/>
    </row>
    <row r="62" spans="1:37" customFormat="1" x14ac:dyDescent="0.3"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91"/>
    </row>
    <row r="63" spans="1:37" customFormat="1" x14ac:dyDescent="0.3"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91"/>
    </row>
    <row r="64" spans="1:37" customFormat="1" x14ac:dyDescent="0.3"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91"/>
    </row>
    <row r="65" spans="2:22" x14ac:dyDescent="0.3">
      <c r="B65"/>
      <c r="C65" s="1"/>
      <c r="D65" s="2"/>
      <c r="E65" s="2"/>
      <c r="F65" s="2"/>
      <c r="G65" s="2"/>
      <c r="H65" s="2"/>
      <c r="I65" s="2"/>
      <c r="J65" s="2"/>
      <c r="K65" s="2"/>
      <c r="L65" s="2"/>
      <c r="M65"/>
      <c r="N65"/>
      <c r="O65" s="89"/>
      <c r="P65"/>
      <c r="Q65"/>
      <c r="R65" s="89"/>
      <c r="V65" s="91"/>
    </row>
    <row r="66" spans="2:22" x14ac:dyDescent="0.3">
      <c r="M66"/>
      <c r="N66"/>
      <c r="O66" s="89"/>
      <c r="P66"/>
      <c r="Q66"/>
      <c r="R66" s="89"/>
      <c r="V66" s="91"/>
    </row>
    <row r="67" spans="2:22" x14ac:dyDescent="0.3">
      <c r="M67" s="2"/>
      <c r="N67" s="2"/>
      <c r="O67" s="2"/>
      <c r="P67" s="2"/>
      <c r="Q67" s="2"/>
      <c r="R67" s="2"/>
      <c r="V67" s="91"/>
    </row>
    <row r="68" spans="2:22" x14ac:dyDescent="0.3">
      <c r="M68" s="2"/>
      <c r="N68" s="2"/>
      <c r="O68" s="2"/>
      <c r="P68" s="2"/>
      <c r="Q68" s="2"/>
      <c r="R68" s="2"/>
      <c r="V68" s="91"/>
    </row>
    <row r="69" spans="2:22" x14ac:dyDescent="0.3">
      <c r="M69" s="2"/>
      <c r="N69" s="2"/>
      <c r="O69" s="2"/>
      <c r="P69" s="2"/>
      <c r="Q69" s="2"/>
      <c r="R69" s="2"/>
      <c r="V69" s="91"/>
    </row>
    <row r="70" spans="2:22" x14ac:dyDescent="0.3">
      <c r="M70" s="2"/>
      <c r="N70" s="2"/>
      <c r="O70" s="2"/>
      <c r="P70" s="2"/>
      <c r="Q70" s="2"/>
      <c r="R70" s="2"/>
      <c r="V70" s="91"/>
    </row>
    <row r="71" spans="2:22" x14ac:dyDescent="0.3">
      <c r="M71"/>
      <c r="N71"/>
      <c r="O71" s="89"/>
      <c r="P71"/>
      <c r="Q71"/>
      <c r="R71" s="89"/>
      <c r="V71" s="91"/>
    </row>
    <row r="72" spans="2:22" x14ac:dyDescent="0.3">
      <c r="M72"/>
      <c r="N72"/>
      <c r="O72" s="89"/>
      <c r="P72"/>
      <c r="Q72"/>
      <c r="R72" s="89"/>
      <c r="V72" s="91"/>
    </row>
    <row r="73" spans="2:22" x14ac:dyDescent="0.3">
      <c r="M73" s="2"/>
      <c r="N73" s="2"/>
      <c r="O73" s="2"/>
      <c r="P73" s="2"/>
      <c r="Q73" s="2"/>
      <c r="R73" s="2"/>
      <c r="V73" s="91"/>
    </row>
    <row r="74" spans="2:22" ht="13.2" x14ac:dyDescent="0.25">
      <c r="V74" s="91"/>
    </row>
    <row r="75" spans="2:22" ht="13.2" x14ac:dyDescent="0.25">
      <c r="V75" s="91"/>
    </row>
    <row r="76" spans="2:22" ht="13.2" x14ac:dyDescent="0.25">
      <c r="V76" s="91"/>
    </row>
    <row r="77" spans="2:22" ht="13.2" x14ac:dyDescent="0.25">
      <c r="V77" s="91"/>
    </row>
    <row r="78" spans="2:22" ht="13.2" x14ac:dyDescent="0.25">
      <c r="V78" s="91"/>
    </row>
    <row r="79" spans="2:22" ht="13.2" x14ac:dyDescent="0.25">
      <c r="V79" s="91"/>
    </row>
    <row r="80" spans="2:22" ht="13.2" x14ac:dyDescent="0.25">
      <c r="V80" s="91"/>
    </row>
    <row r="81" spans="22:22" ht="13.2" x14ac:dyDescent="0.25">
      <c r="V81" s="91"/>
    </row>
    <row r="82" spans="22:22" ht="13.2" x14ac:dyDescent="0.25">
      <c r="V82" s="91"/>
    </row>
    <row r="83" spans="22:22" ht="13.2" x14ac:dyDescent="0.25">
      <c r="V83" s="91"/>
    </row>
    <row r="84" spans="22:22" ht="13.2" x14ac:dyDescent="0.25">
      <c r="V84" s="91"/>
    </row>
    <row r="85" spans="22:22" ht="13.2" x14ac:dyDescent="0.25">
      <c r="V85" s="91"/>
    </row>
    <row r="86" spans="22:22" ht="13.2" x14ac:dyDescent="0.25">
      <c r="V86" s="91"/>
    </row>
    <row r="87" spans="22:22" ht="13.2" x14ac:dyDescent="0.25">
      <c r="V87" s="91"/>
    </row>
    <row r="88" spans="22:22" ht="13.2" x14ac:dyDescent="0.25">
      <c r="V88" s="91"/>
    </row>
    <row r="89" spans="22:22" ht="13.2" x14ac:dyDescent="0.25">
      <c r="V89" s="91"/>
    </row>
    <row r="90" spans="22:22" ht="13.2" x14ac:dyDescent="0.25">
      <c r="V90" s="91"/>
    </row>
    <row r="91" spans="22:22" ht="13.2" x14ac:dyDescent="0.25">
      <c r="V91" s="91"/>
    </row>
    <row r="92" spans="22:22" ht="13.2" x14ac:dyDescent="0.25">
      <c r="V92" s="91"/>
    </row>
    <row r="93" spans="22:22" ht="13.2" x14ac:dyDescent="0.25">
      <c r="V93" s="91"/>
    </row>
    <row r="94" spans="22:22" ht="13.2" x14ac:dyDescent="0.25">
      <c r="V94" s="91"/>
    </row>
    <row r="95" spans="22:22" ht="13.2" x14ac:dyDescent="0.25">
      <c r="V95" s="91"/>
    </row>
    <row r="96" spans="22:22" ht="13.2" x14ac:dyDescent="0.25">
      <c r="V96" s="91"/>
    </row>
    <row r="97" spans="22:22" ht="13.2" x14ac:dyDescent="0.25">
      <c r="V97" s="91"/>
    </row>
    <row r="98" spans="22:22" ht="13.2" x14ac:dyDescent="0.25">
      <c r="V98" s="91"/>
    </row>
    <row r="99" spans="22:22" ht="13.2" x14ac:dyDescent="0.25">
      <c r="V99" s="91"/>
    </row>
    <row r="100" spans="22:22" ht="13.2" x14ac:dyDescent="0.25">
      <c r="V100" s="91"/>
    </row>
    <row r="101" spans="22:22" ht="13.2" x14ac:dyDescent="0.25">
      <c r="V101" s="91"/>
    </row>
    <row r="102" spans="22:22" ht="13.2" x14ac:dyDescent="0.25">
      <c r="V102" s="91"/>
    </row>
    <row r="103" spans="22:22" ht="13.2" x14ac:dyDescent="0.25">
      <c r="V103" s="91"/>
    </row>
    <row r="104" spans="22:22" ht="13.2" x14ac:dyDescent="0.25">
      <c r="V104" s="91"/>
    </row>
    <row r="105" spans="22:22" ht="13.2" x14ac:dyDescent="0.25">
      <c r="V105" s="91"/>
    </row>
    <row r="106" spans="22:22" ht="13.2" x14ac:dyDescent="0.25">
      <c r="V106" s="91"/>
    </row>
    <row r="107" spans="22:22" ht="13.2" x14ac:dyDescent="0.25">
      <c r="V107" s="91"/>
    </row>
    <row r="108" spans="22:22" ht="13.2" x14ac:dyDescent="0.25">
      <c r="V108" s="91"/>
    </row>
    <row r="109" spans="22:22" ht="13.2" x14ac:dyDescent="0.25">
      <c r="V109" s="91"/>
    </row>
    <row r="110" spans="22:22" ht="13.2" x14ac:dyDescent="0.25">
      <c r="V110" s="91"/>
    </row>
    <row r="111" spans="22:22" ht="13.2" x14ac:dyDescent="0.25">
      <c r="V111" s="91"/>
    </row>
    <row r="112" spans="22:22" ht="13.2" x14ac:dyDescent="0.25">
      <c r="V112" s="91"/>
    </row>
    <row r="113" spans="22:22" ht="13.2" x14ac:dyDescent="0.25">
      <c r="V113" s="91"/>
    </row>
    <row r="114" spans="22:22" ht="13.2" x14ac:dyDescent="0.25">
      <c r="V114" s="91"/>
    </row>
    <row r="115" spans="22:22" ht="13.2" x14ac:dyDescent="0.25">
      <c r="V115" s="91"/>
    </row>
    <row r="116" spans="22:22" ht="13.2" x14ac:dyDescent="0.25">
      <c r="V116" s="91"/>
    </row>
    <row r="117" spans="22:22" ht="13.2" x14ac:dyDescent="0.25">
      <c r="V117" s="91"/>
    </row>
    <row r="118" spans="22:22" ht="13.2" x14ac:dyDescent="0.25">
      <c r="V118" s="91"/>
    </row>
    <row r="119" spans="22:22" ht="13.2" x14ac:dyDescent="0.25">
      <c r="V119" s="91"/>
    </row>
    <row r="120" spans="22:22" ht="13.2" x14ac:dyDescent="0.25">
      <c r="V120" s="91"/>
    </row>
    <row r="121" spans="22:22" ht="13.2" x14ac:dyDescent="0.25">
      <c r="V121" s="91"/>
    </row>
    <row r="122" spans="22:22" ht="13.2" x14ac:dyDescent="0.25">
      <c r="V122" s="91"/>
    </row>
    <row r="123" spans="22:22" ht="13.2" x14ac:dyDescent="0.25">
      <c r="V123" s="91"/>
    </row>
    <row r="124" spans="22:22" ht="13.2" x14ac:dyDescent="0.25">
      <c r="V124" s="91"/>
    </row>
    <row r="125" spans="22:22" ht="13.2" x14ac:dyDescent="0.25">
      <c r="V125" s="91"/>
    </row>
    <row r="126" spans="22:22" ht="13.2" x14ac:dyDescent="0.25">
      <c r="V126" s="91"/>
    </row>
    <row r="127" spans="22:22" ht="13.2" x14ac:dyDescent="0.25">
      <c r="V127" s="91"/>
    </row>
    <row r="128" spans="22:22" ht="13.2" x14ac:dyDescent="0.25">
      <c r="V128" s="91"/>
    </row>
    <row r="129" spans="22:22" ht="13.2" x14ac:dyDescent="0.25">
      <c r="V129" s="91"/>
    </row>
    <row r="130" spans="22:22" ht="13.2" x14ac:dyDescent="0.25">
      <c r="V130" s="91"/>
    </row>
    <row r="131" spans="22:22" ht="13.2" x14ac:dyDescent="0.25">
      <c r="V131" s="91"/>
    </row>
    <row r="132" spans="22:22" ht="13.2" x14ac:dyDescent="0.25">
      <c r="V132" s="91"/>
    </row>
    <row r="133" spans="22:22" ht="13.2" x14ac:dyDescent="0.25">
      <c r="V133" s="91"/>
    </row>
    <row r="134" spans="22:22" ht="13.2" x14ac:dyDescent="0.25">
      <c r="V134" s="91"/>
    </row>
    <row r="135" spans="22:22" ht="13.2" x14ac:dyDescent="0.25">
      <c r="V135" s="91"/>
    </row>
    <row r="136" spans="22:22" ht="13.2" x14ac:dyDescent="0.25">
      <c r="V136" s="91"/>
    </row>
    <row r="137" spans="22:22" ht="13.2" x14ac:dyDescent="0.25">
      <c r="V137" s="91"/>
    </row>
    <row r="138" spans="22:22" ht="13.2" x14ac:dyDescent="0.25">
      <c r="V138" s="91"/>
    </row>
    <row r="139" spans="22:22" ht="13.2" x14ac:dyDescent="0.25">
      <c r="V139" s="91"/>
    </row>
    <row r="140" spans="22:22" ht="13.2" x14ac:dyDescent="0.25">
      <c r="V140" s="91"/>
    </row>
    <row r="141" spans="22:22" ht="13.2" x14ac:dyDescent="0.25">
      <c r="V141" s="91"/>
    </row>
    <row r="142" spans="22:22" ht="13.2" x14ac:dyDescent="0.25">
      <c r="V142" s="91"/>
    </row>
  </sheetData>
  <mergeCells count="2">
    <mergeCell ref="AC3:AH3"/>
    <mergeCell ref="AA3:A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Dalton, John</dc:creator>
  <cp:lastModifiedBy>J GD</cp:lastModifiedBy>
  <dcterms:created xsi:type="dcterms:W3CDTF">2023-07-19T13:05:59Z</dcterms:created>
  <dcterms:modified xsi:type="dcterms:W3CDTF">2023-11-07T17:30:07Z</dcterms:modified>
</cp:coreProperties>
</file>